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acienda365-my.sharepoint.com/personal/fperez_hacienda_gov_do/Documents/Escritorio/2025/INGRESOS FISCALES PARA INTERNET 2025/"/>
    </mc:Choice>
  </mc:AlternateContent>
  <xr:revisionPtr revIDLastSave="4" documentId="8_{7B7534D2-E2F8-410D-99CD-0C069958A875}" xr6:coauthVersionLast="47" xr6:coauthVersionMax="47" xr10:uidLastSave="{E689ABE4-1C4C-450D-92D8-35113B2DE8C2}"/>
  <bookViews>
    <workbookView xWindow="28680" yWindow="-120" windowWidth="29040" windowHeight="15720" activeTab="2" xr2:uid="{BC1E7471-F24C-43D0-8ACA-A690DD021BBA}"/>
  </bookViews>
  <sheets>
    <sheet name="TESORERIA " sheetId="3" r:id="rId1"/>
    <sheet name="TESORERIA (EST)" sheetId="5" r:id="rId2"/>
    <sheet name="cut presupuestaria" sheetId="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</externalReferences>
  <definedNames>
    <definedName name="\0">#N/A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#N/A</definedName>
    <definedName name="\Ñ">#REF!</definedName>
    <definedName name="\O">#N/A</definedName>
    <definedName name="\P">#REF!</definedName>
    <definedName name="\q">#N/A</definedName>
    <definedName name="\R">#N/A</definedName>
    <definedName name="\S">#REF!</definedName>
    <definedName name="\T">#REF!</definedName>
    <definedName name="\T1">#REF!</definedName>
    <definedName name="\T2">[1]BOP!#REF!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______________________ROS1">#N/A</definedName>
    <definedName name="______________________ROS2">#N/A</definedName>
    <definedName name="______________________ROS3">#N/A</definedName>
    <definedName name="______________________ROS4">#N/A</definedName>
    <definedName name="_____________________ROS1">#N/A</definedName>
    <definedName name="_____________________ROS2">#N/A</definedName>
    <definedName name="_____________________ROS3">#N/A</definedName>
    <definedName name="_____________________ROS4">#N/A</definedName>
    <definedName name="____________________ROS1">#N/A</definedName>
    <definedName name="____________________ROS2">#N/A</definedName>
    <definedName name="____________________ROS3">#N/A</definedName>
    <definedName name="____________________ROS4">#N/A</definedName>
    <definedName name="___________________ROS1">#N/A</definedName>
    <definedName name="___________________ROS2">#N/A</definedName>
    <definedName name="___________________ROS3">#N/A</definedName>
    <definedName name="___________________ROS4">#N/A</definedName>
    <definedName name="__________________ROS1">#N/A</definedName>
    <definedName name="__________________ROS2">#N/A</definedName>
    <definedName name="__________________ROS3">#N/A</definedName>
    <definedName name="__________________ROS4">#N/A</definedName>
    <definedName name="_________________ROS1">#N/A</definedName>
    <definedName name="_________________ROS2">#N/A</definedName>
    <definedName name="_________________ROS3">#N/A</definedName>
    <definedName name="_________________ROS4">#N/A</definedName>
    <definedName name="________________ROS1">#N/A</definedName>
    <definedName name="________________ROS2">#N/A</definedName>
    <definedName name="________________ROS3">#N/A</definedName>
    <definedName name="________________ROS4">#N/A</definedName>
    <definedName name="_______________ROS1">#N/A</definedName>
    <definedName name="_______________ROS2">#N/A</definedName>
    <definedName name="_______________ROS3">#N/A</definedName>
    <definedName name="_______________ROS4">#N/A</definedName>
    <definedName name="______________ROS1">#N/A</definedName>
    <definedName name="______________ROS2">#N/A</definedName>
    <definedName name="______________ROS3">#N/A</definedName>
    <definedName name="______________ROS4">#N/A</definedName>
    <definedName name="_____________ROS1">#N/A</definedName>
    <definedName name="_____________ROS2">#N/A</definedName>
    <definedName name="_____________ROS3">#N/A</definedName>
    <definedName name="_____________ROS4">#N/A</definedName>
    <definedName name="____________ROS1">#N/A</definedName>
    <definedName name="____________ROS2">#N/A</definedName>
    <definedName name="____________ROS3">#N/A</definedName>
    <definedName name="____________ROS4">#N/A</definedName>
    <definedName name="___________ROS1">#N/A</definedName>
    <definedName name="___________ROS2">#N/A</definedName>
    <definedName name="___________ROS3">#N/A</definedName>
    <definedName name="___________ROS4">#N/A</definedName>
    <definedName name="__________ROS1">#N/A</definedName>
    <definedName name="__________ROS2">#N/A</definedName>
    <definedName name="__________ROS3">#N/A</definedName>
    <definedName name="__________ROS4">#N/A</definedName>
    <definedName name="_________ROS1">#N/A</definedName>
    <definedName name="_________ROS2">#N/A</definedName>
    <definedName name="_________ROS3">#N/A</definedName>
    <definedName name="_________ROS4">#N/A</definedName>
    <definedName name="________ROS1">#N/A</definedName>
    <definedName name="________ROS2">#N/A</definedName>
    <definedName name="________ROS3">#N/A</definedName>
    <definedName name="________ROS4">#N/A</definedName>
    <definedName name="_______FAL4">#N/A</definedName>
    <definedName name="_______FAL6">#N/A</definedName>
    <definedName name="_______FAL7">#N/A</definedName>
    <definedName name="_______ROS1">#N/A</definedName>
    <definedName name="_______ROS2">#N/A</definedName>
    <definedName name="_______ROS3">#N/A</definedName>
    <definedName name="_______ROS4">#N/A</definedName>
    <definedName name="______AUS1">#N/A</definedName>
    <definedName name="______DEG1">#N/A</definedName>
    <definedName name="______DKR1">#N/A</definedName>
    <definedName name="______ECU1">#N/A</definedName>
    <definedName name="______ESC1">#N/A</definedName>
    <definedName name="______FAL2">#N/A</definedName>
    <definedName name="______FAL3">#N/A</definedName>
    <definedName name="______FAL4">#N/A</definedName>
    <definedName name="______FAL5">#N/A</definedName>
    <definedName name="______FAL6">#N/A</definedName>
    <definedName name="______FAL7">#N/A</definedName>
    <definedName name="______FMK1">#N/A</definedName>
    <definedName name="______IKR1">#N/A</definedName>
    <definedName name="______IRP1">#N/A</definedName>
    <definedName name="______LIT1">#N/A</definedName>
    <definedName name="______MEX1">#N/A</definedName>
    <definedName name="______PTA1">#N/A</definedName>
    <definedName name="______ROS1">#N/A</definedName>
    <definedName name="______ROS2">#N/A</definedName>
    <definedName name="______ROS3">#N/A</definedName>
    <definedName name="______ROS4">#N/A</definedName>
    <definedName name="______SAR1">#N/A</definedName>
    <definedName name="_____AUS1">#N/A</definedName>
    <definedName name="_____DEG1">#N/A</definedName>
    <definedName name="_____DKR1">#N/A</definedName>
    <definedName name="_____ECU1">#N/A</definedName>
    <definedName name="_____ESC1">#N/A</definedName>
    <definedName name="_____FAL2">#N/A</definedName>
    <definedName name="_____FAL3">#N/A</definedName>
    <definedName name="_____FAL4">#N/A</definedName>
    <definedName name="_____FAL5">#N/A</definedName>
    <definedName name="_____FAL6">#N/A</definedName>
    <definedName name="_____FAL7">#N/A</definedName>
    <definedName name="_____FMK1">#N/A</definedName>
    <definedName name="_____IKR1">#N/A</definedName>
    <definedName name="_____IRP1">#N/A</definedName>
    <definedName name="_____LIT1">#N/A</definedName>
    <definedName name="_____MEX1">#N/A</definedName>
    <definedName name="_____PTA1">#N/A</definedName>
    <definedName name="_____ROS1">#N/A</definedName>
    <definedName name="_____ROS2">#N/A</definedName>
    <definedName name="_____ROS3">#N/A</definedName>
    <definedName name="_____ROS4">#N/A</definedName>
    <definedName name="_____SAR1">#N/A</definedName>
    <definedName name="____AUS1">#N/A</definedName>
    <definedName name="____DEG1">#N/A</definedName>
    <definedName name="____DKR1">#N/A</definedName>
    <definedName name="____ECU1">#N/A</definedName>
    <definedName name="____ESC1">#N/A</definedName>
    <definedName name="____FAL2">#N/A</definedName>
    <definedName name="____FAL3">#N/A</definedName>
    <definedName name="____FAL4">#N/A</definedName>
    <definedName name="____FAL5">#N/A</definedName>
    <definedName name="____FAL6">#N/A</definedName>
    <definedName name="____FAL7">#N/A</definedName>
    <definedName name="____FMK1">#N/A</definedName>
    <definedName name="____IKR1">#N/A</definedName>
    <definedName name="____IRP1">#N/A</definedName>
    <definedName name="____LIT1">#N/A</definedName>
    <definedName name="____MEX1">#N/A</definedName>
    <definedName name="____PTA1">#N/A</definedName>
    <definedName name="____ROS1">#N/A</definedName>
    <definedName name="____ROS2">#N/A</definedName>
    <definedName name="____ROS3">#N/A</definedName>
    <definedName name="____ROS4">#N/A</definedName>
    <definedName name="____SAR1">#N/A</definedName>
    <definedName name="___AUS1">#N/A</definedName>
    <definedName name="___DEG1">#N/A</definedName>
    <definedName name="___DKR1">#N/A</definedName>
    <definedName name="___ECU1">#N/A</definedName>
    <definedName name="___ESC1">#N/A</definedName>
    <definedName name="___FAL2">#N/A</definedName>
    <definedName name="___FAL3">#N/A</definedName>
    <definedName name="___FAL4">#N/A</definedName>
    <definedName name="___FAL5">#N/A</definedName>
    <definedName name="___FAL6">#N/A</definedName>
    <definedName name="___FAL7">#N/A</definedName>
    <definedName name="___FMK1">#N/A</definedName>
    <definedName name="___IKR1">#N/A</definedName>
    <definedName name="___IRP1">#N/A</definedName>
    <definedName name="___LIT1">#N/A</definedName>
    <definedName name="___MEX1">#N/A</definedName>
    <definedName name="___PTA1">#N/A</definedName>
    <definedName name="___ROS1">#N/A</definedName>
    <definedName name="___ROS2">#N/A</definedName>
    <definedName name="___ROS3">#N/A</definedName>
    <definedName name="___ROS4">#N/A</definedName>
    <definedName name="___SAR1">#N/A</definedName>
    <definedName name="__10FA_L">#REF!</definedName>
    <definedName name="__11GAZ_LIABS">#REF!</definedName>
    <definedName name="__123Graph_A" hidden="1">'[2]Crédito SPNF (fiscal)'!#REF!</definedName>
    <definedName name="__123Graph_AChart1" hidden="1">'[3]Cable 2'!#REF!</definedName>
    <definedName name="__123Graph_AChart2" hidden="1">'[3]Cable 2'!#REF!</definedName>
    <definedName name="__123Graph_AChart3" hidden="1">'[3]Cable 2'!#REF!</definedName>
    <definedName name="__123Graph_AChart4" hidden="1">'[3]Cable 2'!#REF!</definedName>
    <definedName name="__123Graph_AChart5" hidden="1">'[3]Cable 2'!#REF!</definedName>
    <definedName name="__123Graph_AChart6" hidden="1">'[3]Cable 2'!#REF!</definedName>
    <definedName name="__123Graph_AChart7" hidden="1">'[3]Cable 2'!#REF!</definedName>
    <definedName name="__123Graph_ACurrent" hidden="1">'[3]Cable 2'!#REF!</definedName>
    <definedName name="__123Graph_AREER" hidden="1">[4]ER!#REF!</definedName>
    <definedName name="__123Graph_B" hidden="1">[5]FLUJO!$B$7929:$C$7929</definedName>
    <definedName name="__123Graph_BChart1" hidden="1">#REF!</definedName>
    <definedName name="__123Graph_BChart2" hidden="1">#REF!</definedName>
    <definedName name="__123Graph_BChart3" hidden="1">#REF!</definedName>
    <definedName name="__123Graph_BChart4" hidden="1">#REF!</definedName>
    <definedName name="__123Graph_BChart5" hidden="1">#REF!</definedName>
    <definedName name="__123Graph_BChart6" hidden="1">#REF!</definedName>
    <definedName name="__123Graph_BChart7" hidden="1">#REF!</definedName>
    <definedName name="__123Graph_BCurrent" hidden="1">#REF!</definedName>
    <definedName name="__123Graph_BREER" hidden="1">[4]ER!#REF!</definedName>
    <definedName name="__123Graph_C" hidden="1">[5]FLUJO!$B$7936:$C$7936</definedName>
    <definedName name="__123Graph_CREER" hidden="1">[4]ER!#REF!</definedName>
    <definedName name="__123Graph_D" hidden="1">[5]FLUJO!$B$7942:$C$7942</definedName>
    <definedName name="__123Graph_E" hidden="1">[6]PFMON!#REF!</definedName>
    <definedName name="__123Graph_F" hidden="1">#N/A</definedName>
    <definedName name="__123Graph_X" hidden="1">[5]FLUJO!$B$7906:$C$7906</definedName>
    <definedName name="__12INT_RESERVES">#REF!</definedName>
    <definedName name="__1r">#REF!</definedName>
    <definedName name="__2Macros_Import_.qbop">[7]!'[Macros Import].qbop'</definedName>
    <definedName name="__3__123Graph_ACPI_ER_LOG" hidden="1">[4]ER!#REF!</definedName>
    <definedName name="__4__123Graph_BCPI_ER_LOG" hidden="1">[4]ER!#REF!</definedName>
    <definedName name="__5__123Graph_BIBA_IBRD" hidden="1">[4]WB!#REF!</definedName>
    <definedName name="__6B.2_B.3">#REF!</definedName>
    <definedName name="__7B.4___5">#REF!</definedName>
    <definedName name="__8CONSOL_B2">#REF!</definedName>
    <definedName name="__9CONSOL_DEPOSITS">'[8]A 11'!#REF!</definedName>
    <definedName name="__AUS1">#N/A</definedName>
    <definedName name="__BOP2">[9]BoP!#REF!</definedName>
    <definedName name="__DEG1">#N/A</definedName>
    <definedName name="__DKR1">#N/A</definedName>
    <definedName name="__ECU1">#N/A</definedName>
    <definedName name="__END94">#REF!</definedName>
    <definedName name="__ESC1">#N/A</definedName>
    <definedName name="__FAL2">#N/A</definedName>
    <definedName name="__FAL3">#N/A</definedName>
    <definedName name="__FAL4">#N/A</definedName>
    <definedName name="__FAL5">#N/A</definedName>
    <definedName name="__FAL6">#N/A</definedName>
    <definedName name="__FAL7">#N/A</definedName>
    <definedName name="__FMK1">#N/A</definedName>
    <definedName name="__IKR1">#N/A</definedName>
    <definedName name="__IRP1">#N/A</definedName>
    <definedName name="__LIT1">#N/A</definedName>
    <definedName name="__MEX1">#N/A</definedName>
    <definedName name="__PTA1">#N/A</definedName>
    <definedName name="__RES2">[9]RES!#REF!</definedName>
    <definedName name="__ROS1">#N/A</definedName>
    <definedName name="__ROS2">#N/A</definedName>
    <definedName name="__ROS3">#N/A</definedName>
    <definedName name="__ROS4">#N/A</definedName>
    <definedName name="__SAR1">#N/A</definedName>
    <definedName name="__SUM2">#REF!</definedName>
    <definedName name="__TAB1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'[1]Imp:DSA output'!$O$9:$R$464</definedName>
    <definedName name="__YR89">'[1]Imp:DSA output'!$C$9:$C$464</definedName>
    <definedName name="__YR90">'[1]Imp:DSA output'!$D$9:$D$464</definedName>
    <definedName name="__YR91">'[1]Imp:DSA output'!$E$9:$E$464</definedName>
    <definedName name="__YR92">'[1]Imp:DSA output'!$F$9:$F$464</definedName>
    <definedName name="__YR93">'[1]Imp:DSA output'!$G$9:$G$464</definedName>
    <definedName name="__YR94">'[1]Imp:DSA output'!$H$9:$H$464</definedName>
    <definedName name="__YR95">'[1]Imp:DSA output'!$I$9:$I$464</definedName>
    <definedName name="_1">#N/A</definedName>
    <definedName name="_10__123Graph_AWB_ADJ_PRJ" hidden="1">[10]WB!$Q$255:$AK$255</definedName>
    <definedName name="_10FA_L">#REF!</definedName>
    <definedName name="_11__123Graph_BCPI_ER_LOG" hidden="1">[10]ER!#REF!</definedName>
    <definedName name="_11GAZ_LIABS">#REF!</definedName>
    <definedName name="_12__123Graph_BIBA_IBRD" hidden="1">[10]WB!#REF!</definedName>
    <definedName name="_12INT_RESERVES">#REF!</definedName>
    <definedName name="_15Macros_Import_.qbop">[7]!'[Macros Import].qbop'</definedName>
    <definedName name="_16__123Graph_BWB_ADJ_PRJ" hidden="1">[10]WB!$Q$257:$AK$257</definedName>
    <definedName name="_1987">#N/A</definedName>
    <definedName name="_1IMPRESION">#REF!</definedName>
    <definedName name="_1Macros_Import_.qbop">#N/A</definedName>
    <definedName name="_1r">#REF!</definedName>
    <definedName name="_2">#N/A</definedName>
    <definedName name="_2__123Graph_ACPI_ER_LOG" hidden="1">[10]ER!#REF!</definedName>
    <definedName name="_20__123Graph_XREALEX_WAGE" hidden="1">[11]PRIVATE!#REF!</definedName>
    <definedName name="_24Macros_Import_.qbop">[12]!'[Macros Import].qbop'</definedName>
    <definedName name="_25__123Graph_ACPI_ER_LOG" hidden="1">[13]ER!#REF!</definedName>
    <definedName name="_26__123Graph_BCPI_ER_LOG" hidden="1">[13]ER!#REF!</definedName>
    <definedName name="_27__123Graph_ACPI_ER_LOG" hidden="1">[4]ER!#REF!</definedName>
    <definedName name="_27__123Graph_BIBA_IBRD" hidden="1">[13]WB!#REF!</definedName>
    <definedName name="_27_0CUADRO_N__4.">[14]monthly!#REF!</definedName>
    <definedName name="_28B.2_B.3">#REF!</definedName>
    <definedName name="_29B.4___5">#REF!</definedName>
    <definedName name="_2IMPRESION">#REF!</definedName>
    <definedName name="_2Macros_Import_.qbop">[15]!'[Macros Import].qbop'</definedName>
    <definedName name="_3">#N/A</definedName>
    <definedName name="_3.__No_club_de_París__Después_del_30_Jun_84">#N/A</definedName>
    <definedName name="_3__123Graph_ACPI_ER_LOG" hidden="1">[4]ER!#REF!</definedName>
    <definedName name="_30CONSOL_B2">#REF!</definedName>
    <definedName name="_31_0GRÁFICO_N_10.2">[14]monthly!#REF!</definedName>
    <definedName name="_31CONSOL_DEPOSITS">'[16]A 11'!#REF!</definedName>
    <definedName name="_32FA_L">#REF!</definedName>
    <definedName name="_33GAZ_LIABS">#REF!</definedName>
    <definedName name="_34INT_RESERVES">#REF!</definedName>
    <definedName name="_39__123Graph_BCPI_ER_LOG" hidden="1">[4]ER!#REF!</definedName>
    <definedName name="_4">#N/A</definedName>
    <definedName name="_4__123Graph_BCPI_ER_LOG" hidden="1">[4]ER!#REF!</definedName>
    <definedName name="_5">#N/A</definedName>
    <definedName name="_5__123Graph_BIBA_IBRD" hidden="1">[4]WB!#REF!</definedName>
    <definedName name="_51__123Graph_BIBA_IBRD" hidden="1">[4]WB!#REF!</definedName>
    <definedName name="_52B.2_B.3">#REF!</definedName>
    <definedName name="_53B.4___5">#REF!</definedName>
    <definedName name="_54CONSOL_B2">#REF!</definedName>
    <definedName name="_6">#N/A</definedName>
    <definedName name="_6__123Graph_AIBA_IBRD" hidden="1">[10]WB!$Q$62:$AK$62</definedName>
    <definedName name="_68CONSOL_DEPOSITS">'[8]A 11'!#REF!</definedName>
    <definedName name="_69FA_L">#REF!</definedName>
    <definedName name="_6B.2_B.3">#REF!</definedName>
    <definedName name="_7">#N/A</definedName>
    <definedName name="_70GAZ_LIABS">#REF!</definedName>
    <definedName name="_71INT_RESERVES">#REF!</definedName>
    <definedName name="_7B.4___5">#REF!</definedName>
    <definedName name="_8">#N/A</definedName>
    <definedName name="_8CONSOL_B2">#REF!</definedName>
    <definedName name="_9CONSOL_DEPOSITS">'[17]A 11'!#REF!</definedName>
    <definedName name="_AUS1">#N/A</definedName>
    <definedName name="_BOP2">[18]BoP!#REF!</definedName>
    <definedName name="_D">#REF!</definedName>
    <definedName name="_DEG1">#N/A</definedName>
    <definedName name="_DKR1">#N/A</definedName>
    <definedName name="_ECU1">#N/A</definedName>
    <definedName name="_END94">#REF!</definedName>
    <definedName name="_ESC1">#N/A</definedName>
    <definedName name="_FAL1">#N/A</definedName>
    <definedName name="_FAL2">#N/A</definedName>
    <definedName name="_FAL3">#N/A</definedName>
    <definedName name="_FAL4">#N/A</definedName>
    <definedName name="_FAL5">#N/A</definedName>
    <definedName name="_FAL6">#N/A</definedName>
    <definedName name="_FAL7">#N/A</definedName>
    <definedName name="_Fill" hidden="1">'[19]shared data'!$A$4:$A$642</definedName>
    <definedName name="_FMK1">#N/A</definedName>
    <definedName name="_ftnref1">#REF!</definedName>
    <definedName name="_IKR1">#N/A</definedName>
    <definedName name="_IRP1">#N/A</definedName>
    <definedName name="_Key1" hidden="1">#N/A</definedName>
    <definedName name="_LIT1">#N/A</definedName>
    <definedName name="_MEX1">#N/A</definedName>
    <definedName name="_Order1" hidden="1">255</definedName>
    <definedName name="_Order2" hidden="1">0</definedName>
    <definedName name="_P">#REF!</definedName>
    <definedName name="_Parse_Out" hidden="1">#REF!</definedName>
    <definedName name="_PTA1">#N/A</definedName>
    <definedName name="_Regression_Out" hidden="1">#REF!</definedName>
    <definedName name="_Regression_X" hidden="1">#REF!</definedName>
    <definedName name="_Regression_Y" hidden="1">#REF!</definedName>
    <definedName name="_RES2">[18]RES!#REF!</definedName>
    <definedName name="_ROS1">#N/A</definedName>
    <definedName name="_ROS2">#N/A</definedName>
    <definedName name="_ROS3">#N/A</definedName>
    <definedName name="_ROS4">#N/A</definedName>
    <definedName name="_SAR1">#N/A</definedName>
    <definedName name="_Sort" hidden="1">#N/A</definedName>
    <definedName name="_SUM2">#REF!</definedName>
    <definedName name="_t7">[20]R7!$A$1:$G$31</definedName>
    <definedName name="_TAB1">#REF!</definedName>
    <definedName name="_Tab19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tAB4">'[19]shared data'!$A$1:$G$71</definedName>
    <definedName name="_WB2">#REF!</definedName>
    <definedName name="_YR0110">'[1]Imp:DSA output'!$O$9:$R$464</definedName>
    <definedName name="_YR89">'[1]Imp:DSA output'!$C$9:$C$464</definedName>
    <definedName name="_YR90">'[1]Imp:DSA output'!$D$9:$D$464</definedName>
    <definedName name="_YR91">'[1]Imp:DSA output'!$E$9:$E$464</definedName>
    <definedName name="_YR92">'[1]Imp:DSA output'!$F$9:$F$464</definedName>
    <definedName name="_YR93">'[1]Imp:DSA output'!$G$9:$G$464</definedName>
    <definedName name="_YR94">'[1]Imp:DSA output'!$H$9:$H$464</definedName>
    <definedName name="_YR95">'[1]Imp:DSA output'!$I$9:$I$464</definedName>
    <definedName name="_Z">[1]Imp!#REF!</definedName>
    <definedName name="A">[21]!'[Macros Import].qbop'</definedName>
    <definedName name="A_impresión_IM">'[22]ponder a y p '!$A$1:$N$50</definedName>
    <definedName name="AAA">#REF!</definedName>
    <definedName name="AccessDatabase" hidden="1">"\\De2kp-42538\BOLETIN\Claga\CLAGA2000.mdb"</definedName>
    <definedName name="ACTIVATE">#REF!</definedName>
    <definedName name="ACUMULADO">#N/A</definedName>
    <definedName name="ALL">'[1]Imp:DSA output'!$C$9:$R$464</definedName>
    <definedName name="AMORTI">#N/A</definedName>
    <definedName name="ANEXO2">[23]BCP!#REF!</definedName>
    <definedName name="ANEXO3">#N/A</definedName>
    <definedName name="ANEXO4">#N/A</definedName>
    <definedName name="ANEXO5">#N/A</definedName>
    <definedName name="ANEXO6">#N/A</definedName>
    <definedName name="_xlnm.Print_Area" localSheetId="2">'cut presupuestaria'!$B$3:$AD$31</definedName>
    <definedName name="_xlnm.Print_Area" localSheetId="0">'TESORERIA '!$B$3:$AD$92</definedName>
    <definedName name="_xlnm.Print_Area" localSheetId="1">'TESORERIA (EST)'!$A$1:$AD$59</definedName>
    <definedName name="_xlnm.Print_Area">'[24]Table 1'!#REF!</definedName>
    <definedName name="AREACONSTRUCCIO">#REF!</definedName>
    <definedName name="ASAU">#N/A</definedName>
    <definedName name="ASAU1">#N/A</definedName>
    <definedName name="asd">'[25]SPNF Acuerdo Incl. Int.'!asd</definedName>
    <definedName name="ASO">#REF!</definedName>
    <definedName name="atrade">[7]!atrade</definedName>
    <definedName name="AUS">#N/A</definedName>
    <definedName name="AVISO">#N/A</definedName>
    <definedName name="B">#N/A</definedName>
    <definedName name="BAL">#REF!</definedName>
    <definedName name="BANCOS">#N/A</definedName>
    <definedName name="_xlnm.Database">#REF!</definedName>
    <definedName name="Batumi_debt">#REF!</definedName>
    <definedName name="bb">#N/A</definedName>
    <definedName name="BBB">#REF!</definedName>
    <definedName name="bc" hidden="1">'[2]Crédito SPNF (fiscal)'!#REF!</definedName>
    <definedName name="BCA">#N/A</definedName>
    <definedName name="BCA_GDP">#N/A</definedName>
    <definedName name="BCA_NGDP">#REF!</definedName>
    <definedName name="BCH">#REF!</definedName>
    <definedName name="BCH_10G">#REF!</definedName>
    <definedName name="BCH_10R">#REF!</definedName>
    <definedName name="Bcos_Com_20G">#REF!</definedName>
    <definedName name="Bcos_Com20R">#REF!</definedName>
    <definedName name="BCRD15" hidden="1">'[2]Crédito SPNF (fiscal)'!#REF!</definedName>
    <definedName name="BE">#N/A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>#REF!</definedName>
    <definedName name="BED_6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>#REF!</definedName>
    <definedName name="BFDA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[26]!BFLD_DF</definedName>
    <definedName name="BFLD_DF1">#N/A</definedName>
    <definedName name="BFLG">#N/A</definedName>
    <definedName name="BFLG_D">#N/A</definedName>
    <definedName name="BFLG_DF">#N/A</definedName>
    <definedName name="BFO">#REF!</definedName>
    <definedName name="BFOA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>#REF!</definedName>
    <definedName name="BGS">#REF!</definedName>
    <definedName name="BI">#N/A</definedName>
    <definedName name="BIP">#REF!</definedName>
    <definedName name="BK">#N/A</definedName>
    <definedName name="BKF">#N/A</definedName>
    <definedName name="BKFA">#REF!</definedName>
    <definedName name="BKO">#REF!</definedName>
    <definedName name="BM">#REF!</definedName>
    <definedName name="BMG">[27]Q6!$E$28:$AH$28</definedName>
    <definedName name="BMII">#N/A</definedName>
    <definedName name="BMII_7">#REF!</definedName>
    <definedName name="BMIIB">#N/A</definedName>
    <definedName name="BMIIG">#N/A</definedName>
    <definedName name="BMS">#REF!</definedName>
    <definedName name="BOLETIN">[23]BCP!#REF!</definedName>
    <definedName name="BOP">#N/A</definedName>
    <definedName name="BOPUSD">#REF!</definedName>
    <definedName name="BRASS">#REF!</definedName>
    <definedName name="BRASS_1">#REF!</definedName>
    <definedName name="BRASS_6">#REF!</definedName>
    <definedName name="BS">#N/A</definedName>
    <definedName name="BS1A">#N/A</definedName>
    <definedName name="BTR">#REF!</definedName>
    <definedName name="BTRG">#REF!</definedName>
    <definedName name="Button_13">"CLAGA2000_Consolidado_2001_List"</definedName>
    <definedName name="BX">#REF!</definedName>
    <definedName name="BXG">[27]Q6!$E$26:$AH$26</definedName>
    <definedName name="BXS">#REF!</definedName>
    <definedName name="C.2">#REF!</definedName>
    <definedName name="C_">#N/A</definedName>
    <definedName name="CAD">#N/A</definedName>
    <definedName name="calcNGS_NGDP">#N/A</definedName>
    <definedName name="CAMARON">#REF!</definedName>
    <definedName name="CCC">#REF!</definedName>
    <definedName name="CD">#N/A</definedName>
    <definedName name="CD1A">#N/A</definedName>
    <definedName name="CEMENTO">#REF!</definedName>
    <definedName name="CHF">#N/A</definedName>
    <definedName name="CHK5.1">#REF!</definedName>
    <definedName name="cirr">#REF!</definedName>
    <definedName name="CLUB91">#N/A</definedName>
    <definedName name="CMD">[23]BCP!#REF!</definedName>
    <definedName name="CN">#N/A</definedName>
    <definedName name="CN1A">#N/A</definedName>
    <definedName name="COM">#REF!</definedName>
    <definedName name="CONSOL">#REF!</definedName>
    <definedName name="CONSOLC2">#REF!</definedName>
    <definedName name="copystart">#REF!</definedName>
    <definedName name="Copytodebt">'[1]in-out'!#REF!</definedName>
    <definedName name="COUNT">#REF!</definedName>
    <definedName name="COUNTER">#REF!</definedName>
    <definedName name="CPF">#REF!</definedName>
    <definedName name="CPI_Core">#REF!</definedName>
    <definedName name="CPI_NAT_monthly">#REF!</definedName>
    <definedName name="CREDITOBCH">#REF!</definedName>
    <definedName name="CREDITORSB">#REF!</definedName>
    <definedName name="CRUZ">#N/A</definedName>
    <definedName name="CRUZ1">#N/A</definedName>
    <definedName name="CS">#N/A</definedName>
    <definedName name="CS1A">#N/A</definedName>
    <definedName name="CUENTASMON">[23]BCP!#REF!</definedName>
    <definedName name="CYEAR2021">[28]Coal!$B$583:$J$583</definedName>
    <definedName name="CYEAR2022">[28]Coal!$K$583:$V$583</definedName>
    <definedName name="CYEAR2023">[28]Coal!$W$583:$AH$583</definedName>
    <definedName name="CYEAR2024">[28]Coal!$AI$583:$AT$583</definedName>
    <definedName name="CYEAR2025">[28]Coal!$AU$583:$AX$583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date">#REF!</definedName>
    <definedName name="dates">'[19]shared data'!$S$8:$S$155</definedName>
    <definedName name="DATES_A">'[19]shared data'!$D$2:$AC$2</definedName>
    <definedName name="Dates1">#REF!</definedName>
    <definedName name="DB">#REF!</definedName>
    <definedName name="DBproj">#N/A</definedName>
    <definedName name="DDD">#N/A</definedName>
    <definedName name="DEBRIEF">#REF!</definedName>
    <definedName name="DEBT">#REF!</definedName>
    <definedName name="DEFL">#REF!</definedName>
    <definedName name="DEG">#N/A</definedName>
    <definedName name="DEMEURO">#N/A</definedName>
    <definedName name="DES">#REF!</definedName>
    <definedName name="DG">#REF!</definedName>
    <definedName name="DG_S">#REF!</definedName>
    <definedName name="DGproj">#N/A</definedName>
    <definedName name="Discount_IDA">[29]NPV!$B$28</definedName>
    <definedName name="Discount_NC">[29]NPV!#REF!</definedName>
    <definedName name="DiscountRate">#REF!</definedName>
    <definedName name="DIVISOR">#N/A</definedName>
    <definedName name="DIVISOR1">#N/A</definedName>
    <definedName name="DKK">#N/A</definedName>
    <definedName name="DKR">#N/A</definedName>
    <definedName name="DM">#N/A</definedName>
    <definedName name="DM1A">#N/A</definedName>
    <definedName name="DO">#REF!</definedName>
    <definedName name="Dproj">#N/A</definedName>
    <definedName name="DR">#N/A</definedName>
    <definedName name="DR1A">#N/A</definedName>
    <definedName name="DS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>#REF!</definedName>
    <definedName name="DSPBproj">#N/A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DY">#N/A</definedName>
    <definedName name="DY1A">#N/A</definedName>
    <definedName name="EBRD">#REF!</definedName>
    <definedName name="ECU">#N/A</definedName>
    <definedName name="EDNA">#N/A</definedName>
    <definedName name="EMISION">[23]BCP!#REF!</definedName>
    <definedName name="empty">#REF!</definedName>
    <definedName name="ENDA">#N/A</definedName>
    <definedName name="ESAF_QUAR_GDP">#REF!</definedName>
    <definedName name="esafr">#REF!</definedName>
    <definedName name="ESC">#N/A</definedName>
    <definedName name="EURO">#N/A</definedName>
    <definedName name="EURO1">#N/A</definedName>
    <definedName name="ExitWRS">[30]Main!$AB$25</definedName>
    <definedName name="FAL">#N/A</definedName>
    <definedName name="FB">#N/A</definedName>
    <definedName name="FB1A">#N/A</definedName>
    <definedName name="FF">#N/A</definedName>
    <definedName name="FF1A">#N/A</definedName>
    <definedName name="FFNN">#REF!</definedName>
    <definedName name="Fisc">#REF!</definedName>
    <definedName name="FMI">[23]BCP!#REF!</definedName>
    <definedName name="FMK">#N/A</definedName>
    <definedName name="FORMATO">#N/A</definedName>
    <definedName name="FRAMENO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FRFEURO">#N/A</definedName>
    <definedName name="FS">#N/A</definedName>
    <definedName name="FS1A">#N/A</definedName>
    <definedName name="FT">#N/A</definedName>
    <definedName name="FT1A">#N/A</definedName>
    <definedName name="FUENTE">#REF!</definedName>
    <definedName name="fuente1">#REF!</definedName>
    <definedName name="Fuentes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>#REF!</definedName>
    <definedName name="GBP">#N/A</definedName>
    <definedName name="GCB_NGDP">#N/A</definedName>
    <definedName name="GDP">'[31]Empresas Publicas detalle'!#REF!</definedName>
    <definedName name="GGB_NGDP">#N/A</definedName>
    <definedName name="GL_Z">#REF!</definedName>
    <definedName name="GOB">#N/A</definedName>
    <definedName name="Grace_IDA">[29]NPV!$B$25</definedName>
    <definedName name="Grace_NC">[29]NPV!#REF!</definedName>
    <definedName name="GUIL">#N/A</definedName>
    <definedName name="GUIL1">#N/A</definedName>
    <definedName name="GYEAR2021">[28]Gold!$B$583:$J$583</definedName>
    <definedName name="GYEAR2022">[28]Gold!$K$583:$U$583</definedName>
    <definedName name="HEADING">#REF!</definedName>
    <definedName name="Heading39">'[19]shared data'!$A$1:$G$5</definedName>
    <definedName name="hhh">#N/A</definedName>
    <definedName name="HTML_CodePage" hidden="1">1252</definedName>
    <definedName name="HTML_Control" localSheetId="2" hidden="1">{"'para SB'!$A$1318:$F$1381"}</definedName>
    <definedName name="HTML_Control" localSheetId="0" hidden="1">{"'para SB'!$A$1318:$F$1381"}</definedName>
    <definedName name="HTML_Control" localSheetId="1" hidden="1">{"'para SB'!$A$1318:$F$1381"}</definedName>
    <definedName name="HTML_Control" hidden="1">{"'para SB'!$A$1318:$F$1381"}</definedName>
    <definedName name="HTML_Description" hidden="1">""</definedName>
    <definedName name="HTML_Email" hidden="1">""</definedName>
    <definedName name="HTML_Header" hidden="1">""</definedName>
    <definedName name="HTML_LastUpdate" hidden="1">"25/04/00"</definedName>
    <definedName name="HTML_LineAfter" hidden="1">FALSE</definedName>
    <definedName name="HTML_LineBefore" hidden="1">FALSE</definedName>
    <definedName name="HTML_Name" hidden="1">"Jimmy Irias"</definedName>
    <definedName name="HTML_OBDlg2" hidden="1">TRUE</definedName>
    <definedName name="HTML_OBDlg4" hidden="1">TRUE</definedName>
    <definedName name="HTML_OS" hidden="1">0</definedName>
    <definedName name="HTML_PathFile" hidden="1">"A:\tasaintss.htm"</definedName>
    <definedName name="HTML_Title" hidden="1">""</definedName>
    <definedName name="IDAr">#REF!</definedName>
    <definedName name="IDB">#N/A</definedName>
    <definedName name="IFSASSETS">#REF!</definedName>
    <definedName name="IFSLIABS">#REF!</definedName>
    <definedName name="IKR">#N/A</definedName>
    <definedName name="IM">#REF!</definedName>
    <definedName name="IMF">#REF!</definedName>
    <definedName name="INDICEPRODUCCIO">#REF!</definedName>
    <definedName name="INFOGER">[23]BCP!#REF!</definedName>
    <definedName name="INGRESOS">#REF!</definedName>
    <definedName name="INPUT_2">[9]Input!#REF!</definedName>
    <definedName name="INPUT_4">[9]Input!#REF!</definedName>
    <definedName name="INTERES">#N/A</definedName>
    <definedName name="Interest_IDA">[29]NPV!$B$27</definedName>
    <definedName name="Interest_NC">[29]NPV!#REF!</definedName>
    <definedName name="InterestRate">#REF!</definedName>
    <definedName name="IPC">[32]ipc!#REF!</definedName>
    <definedName name="IRLS">#N/A</definedName>
    <definedName name="IRLS1">#N/A</definedName>
    <definedName name="IRP">#N/A</definedName>
    <definedName name="JA">#N/A</definedName>
    <definedName name="JJ">#N/A</definedName>
    <definedName name="JPY">#N/A</definedName>
    <definedName name="KD">#N/A</definedName>
    <definedName name="KD1A">#N/A</definedName>
    <definedName name="LD">#N/A</definedName>
    <definedName name="LD1A">#N/A</definedName>
    <definedName name="LE">#N/A</definedName>
    <definedName name="LE1A">#N/A</definedName>
    <definedName name="LINES">#REF!</definedName>
    <definedName name="LIT">#N/A</definedName>
    <definedName name="LITEURO">#N/A</definedName>
    <definedName name="LP">#N/A</definedName>
    <definedName name="LP1A">#N/A</definedName>
    <definedName name="LTcirr">#REF!</definedName>
    <definedName name="LTr">#REF!</definedName>
    <definedName name="LUR">#N/A</definedName>
    <definedName name="LUXF">#N/A</definedName>
    <definedName name="LUXF1">#N/A</definedName>
    <definedName name="MACRO">#REF!</definedName>
    <definedName name="MACRO_ASSUMP_2006">#REF!</definedName>
    <definedName name="MALAX">#N/A</definedName>
    <definedName name="MALAX1">#N/A</definedName>
    <definedName name="Maturity_IDA">[29]NPV!$B$26</definedName>
    <definedName name="Maturity_NC">[29]NPV!#REF!</definedName>
    <definedName name="MCV">#N/A</definedName>
    <definedName name="MCV_B">#N/A</definedName>
    <definedName name="MCV_B1">#REF!</definedName>
    <definedName name="MCV_D">#N/A</definedName>
    <definedName name="MCV_D1">#REF!</definedName>
    <definedName name="MCV_N">#N/A</definedName>
    <definedName name="MCV_T">#N/A</definedName>
    <definedName name="MCV_T1">#REF!</definedName>
    <definedName name="MEX">#N/A</definedName>
    <definedName name="mflowsa">[7]!mflowsa</definedName>
    <definedName name="mflowsq">[7]!mflowsq</definedName>
    <definedName name="MIDDLE">#REF!</definedName>
    <definedName name="MISC4">[9]OUTPUT!#REF!</definedName>
    <definedName name="MN">[23]BCP!#REF!</definedName>
    <definedName name="MNP">[23]BCP!#REF!</definedName>
    <definedName name="MPETROLEO">#REF!</definedName>
    <definedName name="mstocksa">[7]!mstocksa</definedName>
    <definedName name="mstocksq">[7]!mstocksq</definedName>
    <definedName name="n">#REF!</definedName>
    <definedName name="names">'[19]shared data'!$B$7:$O$7</definedName>
    <definedName name="NAMES_A">'[19]shared data'!$B$5:$B$223</definedName>
    <definedName name="NCG">#N/A</definedName>
    <definedName name="NCG_R">#N/A</definedName>
    <definedName name="NCP">#N/A</definedName>
    <definedName name="NCP_R">#N/A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BlankRow">[33]QEDS!$11:$11</definedName>
    <definedName name="nmColumnHeader">[33]QEDS!$2:$2</definedName>
    <definedName name="nmData">[33]QEDS!$B$3:$F$9</definedName>
    <definedName name="NMG_RG">#N/A</definedName>
    <definedName name="nmIndexTable">[33]QEDS!$13:$13</definedName>
    <definedName name="nmReportFooter">[33]QEDS!$10:$10</definedName>
    <definedName name="nmReportHeader">[33]QEDS!$1:$1</definedName>
    <definedName name="nmRowHeader">[33]QEDS!$A$3:$A$9</definedName>
    <definedName name="nmScale">[33]QEDS!$12:$12</definedName>
    <definedName name="NNN">#REF!</definedName>
    <definedName name="no" hidden="1">'[2]Crédito SPNF (fiscal)'!#REF!</definedName>
    <definedName name="NOCLUB">#N/A</definedName>
    <definedName name="NOK">#N/A</definedName>
    <definedName name="nombrenuevo">#N/A</definedName>
    <definedName name="NOTA_EXPLICATIV">#REF!</definedName>
    <definedName name="Notes">[34]UPLOAD!#REF!</definedName>
    <definedName name="NOTITLES">#REF!</definedName>
    <definedName name="NTDD_RG">[26]!NTDD_RG</definedName>
    <definedName name="NX">#N/A</definedName>
    <definedName name="NX_R">#N/A</definedName>
    <definedName name="NXG_RG">#N/A</definedName>
    <definedName name="NYEAR2021">[28]Nickel!$B$583:$J$583</definedName>
    <definedName name="NYEAR2022">[28]Nickel!$K$583:$V$583</definedName>
    <definedName name="NYEAR2023">[28]Nickel!$W$583:$AH$583</definedName>
    <definedName name="NYEAR2024">[28]Nickel!$AI$583:$AT$583</definedName>
    <definedName name="NYEAR2025">[28]Nickel!$AU$583:$BF$583</definedName>
    <definedName name="OCTUBRE">#N/A</definedName>
    <definedName name="OECD_Table">#REF!</definedName>
    <definedName name="OnShow">'[25]SPNF Acuerdo Incl. Int.'!OnShow</definedName>
    <definedName name="Otr_Inst_Banc_40G">#REF!</definedName>
    <definedName name="Pan_Bancario_50G">#REF!</definedName>
    <definedName name="Pan_Monet_30G">#REF!</definedName>
    <definedName name="Path_Data">'[19]shared data'!$B$8</definedName>
    <definedName name="Path_System">'[19]shared data'!$B$7</definedName>
    <definedName name="Paym_Cap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F">#REF!</definedName>
    <definedName name="PFP">#REF!</definedName>
    <definedName name="pfp_table1">#REF!</definedName>
    <definedName name="PK">#REF!</definedName>
    <definedName name="PLATA">#REF!</definedName>
    <definedName name="POLLO">#REF!</definedName>
    <definedName name="POTENCIAL">#N/A</definedName>
    <definedName name="PP">#N/A</definedName>
    <definedName name="PPPWGT">#N/A</definedName>
    <definedName name="PRECIOCIFBANANO">#REF!</definedName>
    <definedName name="PRICE">#REF!</definedName>
    <definedName name="PRICETAB">#REF!</definedName>
    <definedName name="Print_Area_MI">#N/A</definedName>
    <definedName name="PRINTMACRO">#REF!</definedName>
    <definedName name="PrintThis_Links">[30]Links!$A$1:$F$33</definedName>
    <definedName name="PRIV0">#REF!</definedName>
    <definedName name="PRIV00">#REF!</definedName>
    <definedName name="PRIV1">#REF!</definedName>
    <definedName name="PRIV11">#REF!</definedName>
    <definedName name="PRIV2">#REF!</definedName>
    <definedName name="PRIV22">#REF!</definedName>
    <definedName name="PRIV3">#REF!</definedName>
    <definedName name="PRIV33">#REF!</definedName>
    <definedName name="PRMONTH">#REF!</definedName>
    <definedName name="prn">[29]FSUOUT!$B$2:$V$32</definedName>
    <definedName name="Prog1998">'[35]2003'!#REF!</definedName>
    <definedName name="PRYEAR">#REF!</definedName>
    <definedName name="PTA">#N/A</definedName>
    <definedName name="PTAEURO">#N/A</definedName>
    <definedName name="PUBL00">#REF!</definedName>
    <definedName name="PUBL11">#REF!</definedName>
    <definedName name="PUBL2">#REF!</definedName>
    <definedName name="PUBL22">#REF!</definedName>
    <definedName name="PUBL33">#REF!</definedName>
    <definedName name="PUBL5">#REF!</definedName>
    <definedName name="PUBL55">#REF!</definedName>
    <definedName name="PUBL6">#REF!</definedName>
    <definedName name="PUBL66">#REF!</definedName>
    <definedName name="Q_5">#REF!</definedName>
    <definedName name="Q_6">#REF!</definedName>
    <definedName name="Q_7">#REF!</definedName>
    <definedName name="QFISCAL">'[36]Quarterly Raw Data'!#REF!</definedName>
    <definedName name="qqq" localSheetId="2" hidden="1">{#N/A,#N/A,FALSE,"EXTRABUDGT"}</definedName>
    <definedName name="qqq" localSheetId="0" hidden="1">{#N/A,#N/A,FALSE,"EXTRABUDGT"}</definedName>
    <definedName name="qqq" localSheetId="1" hidden="1">{#N/A,#N/A,FALSE,"EXTRABUDGT"}</definedName>
    <definedName name="qqq" hidden="1">{#N/A,#N/A,FALSE,"EXTRABUDGT"}</definedName>
    <definedName name="QTAB7">'[36]Quarterly MacroFlow'!#REF!</definedName>
    <definedName name="QTAB7A">'[36]Quarterly MacroFlow'!#REF!</definedName>
    <definedName name="R_">#N/A</definedName>
    <definedName name="RA">#N/A</definedName>
    <definedName name="RD">#N/A</definedName>
    <definedName name="RD1A">#N/A</definedName>
    <definedName name="RE">#N/A</definedName>
    <definedName name="red">#REF!</definedName>
    <definedName name="RED_BOP">#REF!</definedName>
    <definedName name="red_cpi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ESERVAS">#REF!</definedName>
    <definedName name="RESUMEN">#REF!</definedName>
    <definedName name="RESUMEN2">#N/A</definedName>
    <definedName name="RESUMEN3">#N/A</definedName>
    <definedName name="RESUMEN4">#N/A</definedName>
    <definedName name="RESUMEN5">#N/A</definedName>
    <definedName name="right">#REF!</definedName>
    <definedName name="RIN">#REF!</definedName>
    <definedName name="rindex">#REF!</definedName>
    <definedName name="rita">[37]Hoja2!$1:$1048576</definedName>
    <definedName name="rngErrorSort">[30]ErrCheck!$A$4</definedName>
    <definedName name="rngLastSave">[30]Main!$G$19</definedName>
    <definedName name="rngLastSent">[30]Main!$G$18</definedName>
    <definedName name="rngLastUpdate">[30]Links!$D$2</definedName>
    <definedName name="rngNeedsUpdate">[30]Links!$E$2</definedName>
    <definedName name="rngQuestChecked">[30]ErrCheck!$A$3</definedName>
    <definedName name="ROS">#N/A</definedName>
    <definedName name="Rows_Table">#REF!</definedName>
    <definedName name="RR">#N/A</definedName>
    <definedName name="RS">#N/A</definedName>
    <definedName name="RS1A">#N/A</definedName>
    <definedName name="RSB">#REF!</definedName>
    <definedName name="RSB_AHAP_40R">#REF!</definedName>
    <definedName name="RSB_Bcos_Des_40R">#REF!</definedName>
    <definedName name="RSB_SOCFIN_40R">#REF!</definedName>
    <definedName name="RUIZ">#N/A</definedName>
    <definedName name="S_">#N/A</definedName>
    <definedName name="S_1A">#N/A</definedName>
    <definedName name="SA_Tab">#REF!</definedName>
    <definedName name="SAR">#N/A</definedName>
    <definedName name="SCHILL">#N/A</definedName>
    <definedName name="SCHILL1">#N/A</definedName>
    <definedName name="sds_gdp_exp_lari">#REF!</definedName>
    <definedName name="sds_gdp_origin">#REF!</definedName>
    <definedName name="sds_gpd_exp_gdp">#REF!</definedName>
    <definedName name="SEK">#N/A</definedName>
    <definedName name="sencount" hidden="1">2</definedName>
    <definedName name="SING">#N/A</definedName>
    <definedName name="SING1">#N/A</definedName>
    <definedName name="SPN">#N/A</definedName>
    <definedName name="spnf">'[25]SPNF Acuerdo Incl. Int.'!spnf</definedName>
    <definedName name="START">#REF!</definedName>
    <definedName name="STFQTAB">#REF!</definedName>
    <definedName name="STOP">#REF!</definedName>
    <definedName name="SUM">[4]BoP!$E$313:$BE$365</definedName>
    <definedName name="SUPLI">#N/A</definedName>
    <definedName name="SUPLIDORES">#N/A</definedName>
    <definedName name="Tab25a">#REF!</definedName>
    <definedName name="Tab25b">#REF!</definedName>
    <definedName name="Table__47">[38]RED47!$A$1:$I$53</definedName>
    <definedName name="Table_2._Country_X___Public_Sector_Financing_1">#REF!</definedName>
    <definedName name="Table_Template">#REF!</definedName>
    <definedName name="Table1">#REF!</definedName>
    <definedName name="Table2">#REF!</definedName>
    <definedName name="Table8">'[19]shared data'!$A$1:$E$32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ASA">#N/A</definedName>
    <definedName name="TASAS">#N/A</definedName>
    <definedName name="Tasas_Interes_06R">[39]A!$A$1:$T$54</definedName>
    <definedName name="tblChecks">[30]ErrCheck!$A$3:$E$5</definedName>
    <definedName name="tblLinks">[30]Links!$A$4:$F$33</definedName>
    <definedName name="tc">#VALUE!</definedName>
    <definedName name="TD">#N/A</definedName>
    <definedName name="TD1A">#N/A</definedName>
    <definedName name="TELAS">#REF!</definedName>
    <definedName name="Template_Table">#REF!</definedName>
    <definedName name="TIPOCAMBIO">#REF!</definedName>
    <definedName name="TITLES">#REF!</definedName>
    <definedName name="_xlnm.Print_Titles" localSheetId="2">'cut presupuestaria'!$3:$7</definedName>
    <definedName name="_xlnm.Print_Titles" localSheetId="0">'TESORERIA '!$3:$7</definedName>
    <definedName name="_xlnm.Print_Titles">#REF!,#REF!</definedName>
    <definedName name="TM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[27]Q5!$E$23:$AH$23</definedName>
    <definedName name="TMG_DPCH">#REF!</definedName>
    <definedName name="TMG_R">#REF!</definedName>
    <definedName name="TMG_RPCH">#REF!</definedName>
    <definedName name="TMGO">#N/A</definedName>
    <definedName name="TMGO_D">#REF!</definedName>
    <definedName name="TMGO_DPCH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>[40]BCC!$A$1:$N$821,[40]BCC!$A$822:$N$1624</definedName>
    <definedName name="TOTAL">#N/A</definedName>
    <definedName name="Trade">#REF!</definedName>
    <definedName name="TRADE3">[9]Trade!#REF!</definedName>
    <definedName name="TRIGO">#REF!</definedName>
    <definedName name="TX">#REF!</definedName>
    <definedName name="TX_D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>#REF!</definedName>
    <definedName name="TXG_R">#REF!</definedName>
    <definedName name="TXG_RPCH">#REF!</definedName>
    <definedName name="TXGO">#N/A</definedName>
    <definedName name="TXGO_D">#REF!</definedName>
    <definedName name="TXGO_DPCH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AED">#N/A</definedName>
    <definedName name="UAED1">#N/A</definedName>
    <definedName name="UC">#N/A</definedName>
    <definedName name="UC1A">#N/A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ENEZU">#N/A</definedName>
    <definedName name="VIAAEREA">#REF!</definedName>
    <definedName name="VTITLES">#REF!</definedName>
    <definedName name="wage_govt_sector">#REF!</definedName>
    <definedName name="WAPR">#REF!</definedName>
    <definedName name="WEO">#REF!</definedName>
    <definedName name="will">'[25]SPNF Acuerdo Incl. Int.'!will</definedName>
    <definedName name="WPCP33_D">#REF!</definedName>
    <definedName name="WPCP33pch">#REF!</definedName>
    <definedName name="wrn.BANKS." localSheetId="2" hidden="1">{#N/A,#N/A,FALSE,"BANKS"}</definedName>
    <definedName name="wrn.BANKS." localSheetId="0" hidden="1">{#N/A,#N/A,FALSE,"BANKS"}</definedName>
    <definedName name="wrn.BANKS." localSheetId="1" hidden="1">{#N/A,#N/A,FALSE,"BANKS"}</definedName>
    <definedName name="wrn.BANKS." hidden="1">{#N/A,#N/A,FALSE,"BANKS"}</definedName>
    <definedName name="wrn.BOP." localSheetId="2" hidden="1">{#N/A,#N/A,FALSE,"BOP"}</definedName>
    <definedName name="wrn.BOP." localSheetId="0" hidden="1">{#N/A,#N/A,FALSE,"BOP"}</definedName>
    <definedName name="wrn.BOP." localSheetId="1" hidden="1">{#N/A,#N/A,FALSE,"BOP"}</definedName>
    <definedName name="wrn.BOP." hidden="1">{#N/A,#N/A,FALSE,"BOP"}</definedName>
    <definedName name="wrn.BOP_MIDTERM." localSheetId="2" hidden="1">{"BOP_TAB",#N/A,FALSE,"N";"MIDTERM_TAB",#N/A,FALSE,"O"}</definedName>
    <definedName name="wrn.BOP_MIDTERM." localSheetId="0" hidden="1">{"BOP_TAB",#N/A,FALSE,"N";"MIDTERM_TAB",#N/A,FALSE,"O"}</definedName>
    <definedName name="wrn.BOP_MIDTERM." localSheetId="1" hidden="1">{"BOP_TAB",#N/A,FALSE,"N";"MIDTERM_TAB",#N/A,FALSE,"O"}</definedName>
    <definedName name="wrn.BOP_MIDTERM." hidden="1">{"BOP_TAB",#N/A,FALSE,"N";"MIDTERM_TAB",#N/A,FALSE,"O"}</definedName>
    <definedName name="wrn.CREDIT." localSheetId="2" hidden="1">{#N/A,#N/A,FALSE,"CREDIT"}</definedName>
    <definedName name="wrn.CREDIT." localSheetId="0" hidden="1">{#N/A,#N/A,FALSE,"CREDIT"}</definedName>
    <definedName name="wrn.CREDIT." localSheetId="1" hidden="1">{#N/A,#N/A,FALSE,"CREDIT"}</definedName>
    <definedName name="wrn.CREDIT." hidden="1">{#N/A,#N/A,FALSE,"CREDIT"}</definedName>
    <definedName name="wrn.DEBTSVC." localSheetId="2" hidden="1">{#N/A,#N/A,FALSE,"DEBTSVC"}</definedName>
    <definedName name="wrn.DEBTSVC." localSheetId="0" hidden="1">{#N/A,#N/A,FALSE,"DEBTSVC"}</definedName>
    <definedName name="wrn.DEBTSVC." localSheetId="1" hidden="1">{#N/A,#N/A,FALSE,"DEBTSVC"}</definedName>
    <definedName name="wrn.DEBTSVC." hidden="1">{#N/A,#N/A,FALSE,"DEBTSVC"}</definedName>
    <definedName name="wrn.DEPO." localSheetId="2" hidden="1">{#N/A,#N/A,FALSE,"DEPO"}</definedName>
    <definedName name="wrn.DEPO." localSheetId="0" hidden="1">{#N/A,#N/A,FALSE,"DEPO"}</definedName>
    <definedName name="wrn.DEPO." localSheetId="1" hidden="1">{#N/A,#N/A,FALSE,"DEPO"}</definedName>
    <definedName name="wrn.DEPO." hidden="1">{#N/A,#N/A,FALSE,"DEPO"}</definedName>
    <definedName name="wrn.EXCISE." localSheetId="2" hidden="1">{#N/A,#N/A,FALSE,"EXCISE"}</definedName>
    <definedName name="wrn.EXCISE." localSheetId="0" hidden="1">{#N/A,#N/A,FALSE,"EXCISE"}</definedName>
    <definedName name="wrn.EXCISE." localSheetId="1" hidden="1">{#N/A,#N/A,FALSE,"EXCISE"}</definedName>
    <definedName name="wrn.EXCISE." hidden="1">{#N/A,#N/A,FALSE,"EXCISE"}</definedName>
    <definedName name="wrn.EXRATE." localSheetId="2" hidden="1">{#N/A,#N/A,FALSE,"EXRATE"}</definedName>
    <definedName name="wrn.EXRATE." localSheetId="0" hidden="1">{#N/A,#N/A,FALSE,"EXRATE"}</definedName>
    <definedName name="wrn.EXRATE." localSheetId="1" hidden="1">{#N/A,#N/A,FALSE,"EXRATE"}</definedName>
    <definedName name="wrn.EXRATE." hidden="1">{#N/A,#N/A,FALSE,"EXRATE"}</definedName>
    <definedName name="wrn.EXTDEBT." localSheetId="2" hidden="1">{#N/A,#N/A,FALSE,"EXTDEBT"}</definedName>
    <definedName name="wrn.EXTDEBT." localSheetId="0" hidden="1">{#N/A,#N/A,FALSE,"EXTDEBT"}</definedName>
    <definedName name="wrn.EXTDEBT." localSheetId="1" hidden="1">{#N/A,#N/A,FALSE,"EXTDEBT"}</definedName>
    <definedName name="wrn.EXTDEBT." hidden="1">{#N/A,#N/A,FALSE,"EXTDEBT"}</definedName>
    <definedName name="wrn.EXTRABUDGT." localSheetId="2" hidden="1">{#N/A,#N/A,FALSE,"EXTRABUDGT"}</definedName>
    <definedName name="wrn.EXTRABUDGT." localSheetId="0" hidden="1">{#N/A,#N/A,FALSE,"EXTRABUDGT"}</definedName>
    <definedName name="wrn.EXTRABUDGT." localSheetId="1" hidden="1">{#N/A,#N/A,FALSE,"EXTRABUDGT"}</definedName>
    <definedName name="wrn.EXTRABUDGT." hidden="1">{#N/A,#N/A,FALSE,"EXTRABUDGT"}</definedName>
    <definedName name="wrn.EXTRABUDGT2." localSheetId="2" hidden="1">{#N/A,#N/A,FALSE,"EXTRABUDGT2"}</definedName>
    <definedName name="wrn.EXTRABUDGT2." localSheetId="0" hidden="1">{#N/A,#N/A,FALSE,"EXTRABUDGT2"}</definedName>
    <definedName name="wrn.EXTRABUDGT2." localSheetId="1" hidden="1">{#N/A,#N/A,FALSE,"EXTRABUDGT2"}</definedName>
    <definedName name="wrn.EXTRABUDGT2." hidden="1">{#N/A,#N/A,FALSE,"EXTRABUDGT2"}</definedName>
    <definedName name="wrn.GDP." localSheetId="2" hidden="1">{#N/A,#N/A,FALSE,"GDP_ORIGIN";#N/A,#N/A,FALSE,"EMP_POP"}</definedName>
    <definedName name="wrn.GDP." localSheetId="0" hidden="1">{#N/A,#N/A,FALSE,"GDP_ORIGIN";#N/A,#N/A,FALSE,"EMP_POP"}</definedName>
    <definedName name="wrn.GDP." localSheetId="1" hidden="1">{#N/A,#N/A,FALSE,"GDP_ORIGIN";#N/A,#N/A,FALSE,"EMP_POP"}</definedName>
    <definedName name="wrn.GDP." hidden="1">{#N/A,#N/A,FALSE,"GDP_ORIGIN";#N/A,#N/A,FALSE,"EMP_POP"}</definedName>
    <definedName name="wrn.GGOVT." localSheetId="2" hidden="1">{#N/A,#N/A,FALSE,"GGOVT"}</definedName>
    <definedName name="wrn.GGOVT." localSheetId="0" hidden="1">{#N/A,#N/A,FALSE,"GGOVT"}</definedName>
    <definedName name="wrn.GGOVT." localSheetId="1" hidden="1">{#N/A,#N/A,FALSE,"GGOVT"}</definedName>
    <definedName name="wrn.GGOVT." hidden="1">{#N/A,#N/A,FALSE,"GGOVT"}</definedName>
    <definedName name="wrn.GGOVT2." localSheetId="2" hidden="1">{#N/A,#N/A,FALSE,"GGOVT2"}</definedName>
    <definedName name="wrn.GGOVT2." localSheetId="0" hidden="1">{#N/A,#N/A,FALSE,"GGOVT2"}</definedName>
    <definedName name="wrn.GGOVT2." localSheetId="1" hidden="1">{#N/A,#N/A,FALSE,"GGOVT2"}</definedName>
    <definedName name="wrn.GGOVT2." hidden="1">{#N/A,#N/A,FALSE,"GGOVT2"}</definedName>
    <definedName name="wrn.GGOVTPC." localSheetId="2" hidden="1">{#N/A,#N/A,FALSE,"GGOVT%"}</definedName>
    <definedName name="wrn.GGOVTPC." localSheetId="0" hidden="1">{#N/A,#N/A,FALSE,"GGOVT%"}</definedName>
    <definedName name="wrn.GGOVTPC." localSheetId="1" hidden="1">{#N/A,#N/A,FALSE,"GGOVT%"}</definedName>
    <definedName name="wrn.GGOVTPC." hidden="1">{#N/A,#N/A,FALSE,"GGOVT%"}</definedName>
    <definedName name="wrn.INCOMETX." localSheetId="2" hidden="1">{#N/A,#N/A,FALSE,"INCOMETX"}</definedName>
    <definedName name="wrn.INCOMETX." localSheetId="0" hidden="1">{#N/A,#N/A,FALSE,"INCOMETX"}</definedName>
    <definedName name="wrn.INCOMETX." localSheetId="1" hidden="1">{#N/A,#N/A,FALSE,"INCOMETX"}</definedName>
    <definedName name="wrn.INCOMETX." hidden="1">{#N/A,#N/A,FALSE,"INCOMETX"}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2" hidden="1">{#N/A,#N/A,FALSE,"INTERST"}</definedName>
    <definedName name="wrn.INTERST." localSheetId="0" hidden="1">{#N/A,#N/A,FALSE,"INTERST"}</definedName>
    <definedName name="wrn.INTERST." localSheetId="1" hidden="1">{#N/A,#N/A,FALSE,"INTERST"}</definedName>
    <definedName name="wrn.INTERST." hidden="1">{#N/A,#N/A,FALSE,"INTERST"}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2" hidden="1">{"MONA",#N/A,FALSE,"S"}</definedName>
    <definedName name="wrn.MONA." localSheetId="0" hidden="1">{"MONA",#N/A,FALSE,"S"}</definedName>
    <definedName name="wrn.MONA." localSheetId="1" hidden="1">{"MONA",#N/A,FALSE,"S"}</definedName>
    <definedName name="wrn.MONA." hidden="1">{"MONA",#N/A,FALSE,"S"}</definedName>
    <definedName name="wrn.MS." localSheetId="2" hidden="1">{#N/A,#N/A,FALSE,"MS"}</definedName>
    <definedName name="wrn.MS." localSheetId="0" hidden="1">{#N/A,#N/A,FALSE,"MS"}</definedName>
    <definedName name="wrn.MS." localSheetId="1" hidden="1">{#N/A,#N/A,FALSE,"MS"}</definedName>
    <definedName name="wrn.MS." hidden="1">{#N/A,#N/A,FALSE,"MS"}</definedName>
    <definedName name="wrn.NBG." localSheetId="2" hidden="1">{#N/A,#N/A,FALSE,"NBG"}</definedName>
    <definedName name="wrn.NBG." localSheetId="0" hidden="1">{#N/A,#N/A,FALSE,"NBG"}</definedName>
    <definedName name="wrn.NBG." localSheetId="1" hidden="1">{#N/A,#N/A,FALSE,"NBG"}</definedName>
    <definedName name="wrn.NBG." hidden="1">{#N/A,#N/A,FALSE,"NBG"}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2" hidden="1">{#N/A,#N/A,FALSE,"PCPI"}</definedName>
    <definedName name="wrn.PCPI." localSheetId="0" hidden="1">{#N/A,#N/A,FALSE,"PCPI"}</definedName>
    <definedName name="wrn.PCPI." localSheetId="1" hidden="1">{#N/A,#N/A,FALSE,"PCPI"}</definedName>
    <definedName name="wrn.PCPI." hidden="1">{#N/A,#N/A,FALSE,"PCPI"}</definedName>
    <definedName name="wrn.PENSION." localSheetId="2" hidden="1">{#N/A,#N/A,FALSE,"PENSION"}</definedName>
    <definedName name="wrn.PENSION." localSheetId="0" hidden="1">{#N/A,#N/A,FALSE,"PENSION"}</definedName>
    <definedName name="wrn.PENSION." localSheetId="1" hidden="1">{#N/A,#N/A,FALSE,"PENSION"}</definedName>
    <definedName name="wrn.PENSION." hidden="1">{#N/A,#N/A,FALSE,"PENSION"}</definedName>
    <definedName name="wrn.PRUDENT." localSheetId="2" hidden="1">{#N/A,#N/A,FALSE,"PRUDENT"}</definedName>
    <definedName name="wrn.PRUDENT." localSheetId="0" hidden="1">{#N/A,#N/A,FALSE,"PRUDENT"}</definedName>
    <definedName name="wrn.PRUDENT." localSheetId="1" hidden="1">{#N/A,#N/A,FALSE,"PRUDENT"}</definedName>
    <definedName name="wrn.PRUDENT." hidden="1">{#N/A,#N/A,FALSE,"PRUDENT"}</definedName>
    <definedName name="wrn.PUBLEXP." localSheetId="2" hidden="1">{#N/A,#N/A,FALSE,"PUBLEXP"}</definedName>
    <definedName name="wrn.PUBLEXP." localSheetId="0" hidden="1">{#N/A,#N/A,FALSE,"PUBLEXP"}</definedName>
    <definedName name="wrn.PUBLEXP." localSheetId="1" hidden="1">{#N/A,#N/A,FALSE,"PUBLEXP"}</definedName>
    <definedName name="wrn.PUBLEXP." hidden="1">{#N/A,#N/A,FALSE,"PUBLEXP"}</definedName>
    <definedName name="wrn.REDTABS." localSheetId="2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localSheetId="0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localSheetId="1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2" hidden="1">{#N/A,#N/A,FALSE,"REVSHARE"}</definedName>
    <definedName name="wrn.REVSHARE." localSheetId="0" hidden="1">{#N/A,#N/A,FALSE,"REVSHARE"}</definedName>
    <definedName name="wrn.REVSHARE." localSheetId="1" hidden="1">{#N/A,#N/A,FALSE,"REVSHARE"}</definedName>
    <definedName name="wrn.REVSHARE." hidden="1">{#N/A,#N/A,FALSE,"REVSHARE"}</definedName>
    <definedName name="wrn.STATE." localSheetId="2" hidden="1">{#N/A,#N/A,FALSE,"STATE"}</definedName>
    <definedName name="wrn.STATE." localSheetId="0" hidden="1">{#N/A,#N/A,FALSE,"STATE"}</definedName>
    <definedName name="wrn.STATE." localSheetId="1" hidden="1">{#N/A,#N/A,FALSE,"STATE"}</definedName>
    <definedName name="wrn.STATE." hidden="1">{#N/A,#N/A,FALSE,"STATE"}</definedName>
    <definedName name="wrn.TAXARREARS." localSheetId="2" hidden="1">{#N/A,#N/A,FALSE,"TAXARREARS"}</definedName>
    <definedName name="wrn.TAXARREARS." localSheetId="0" hidden="1">{#N/A,#N/A,FALSE,"TAXARREARS"}</definedName>
    <definedName name="wrn.TAXARREARS." localSheetId="1" hidden="1">{#N/A,#N/A,FALSE,"TAXARREARS"}</definedName>
    <definedName name="wrn.TAXARREARS." hidden="1">{#N/A,#N/A,FALSE,"TAXARREARS"}</definedName>
    <definedName name="wrn.TAXPAYRS." localSheetId="2" hidden="1">{#N/A,#N/A,FALSE,"TAXPAYRS"}</definedName>
    <definedName name="wrn.TAXPAYRS." localSheetId="0" hidden="1">{#N/A,#N/A,FALSE,"TAXPAYRS"}</definedName>
    <definedName name="wrn.TAXPAYRS." localSheetId="1" hidden="1">{#N/A,#N/A,FALSE,"TAXPAYRS"}</definedName>
    <definedName name="wrn.TAXPAYRS." hidden="1">{#N/A,#N/A,FALSE,"TAXPAYRS"}</definedName>
    <definedName name="wrn.TRADE." localSheetId="2" hidden="1">{#N/A,#N/A,FALSE,"TRADE"}</definedName>
    <definedName name="wrn.TRADE." localSheetId="0" hidden="1">{#N/A,#N/A,FALSE,"TRADE"}</definedName>
    <definedName name="wrn.TRADE." localSheetId="1" hidden="1">{#N/A,#N/A,FALSE,"TRADE"}</definedName>
    <definedName name="wrn.TRADE." hidden="1">{#N/A,#N/A,FALSE,"TRADE"}</definedName>
    <definedName name="wrn.TRANSPORT." localSheetId="2" hidden="1">{#N/A,#N/A,FALSE,"TRANPORT"}</definedName>
    <definedName name="wrn.TRANSPORT." localSheetId="0" hidden="1">{#N/A,#N/A,FALSE,"TRANPORT"}</definedName>
    <definedName name="wrn.TRANSPORT." localSheetId="1" hidden="1">{#N/A,#N/A,FALSE,"TRANPORT"}</definedName>
    <definedName name="wrn.TRANSPORT." hidden="1">{#N/A,#N/A,FALSE,"TRANPORT"}</definedName>
    <definedName name="wrn.UNEMPL." localSheetId="2" hidden="1">{#N/A,#N/A,FALSE,"EMP_POP";#N/A,#N/A,FALSE,"UNEMPL"}</definedName>
    <definedName name="wrn.UNEMPL." localSheetId="0" hidden="1">{#N/A,#N/A,FALSE,"EMP_POP";#N/A,#N/A,FALSE,"UNEMPL"}</definedName>
    <definedName name="wrn.UNEMPL." localSheetId="1" hidden="1">{#N/A,#N/A,FALSE,"EMP_POP";#N/A,#N/A,FALSE,"UNEMPL"}</definedName>
    <definedName name="wrn.UNEMPL." hidden="1">{#N/A,#N/A,FALSE,"EMP_POP";#N/A,#N/A,FALSE,"UNEMPL"}</definedName>
    <definedName name="wrn.WAGES." localSheetId="2" hidden="1">{#N/A,#N/A,FALSE,"WAGES"}</definedName>
    <definedName name="wrn.WAGES." localSheetId="0" hidden="1">{#N/A,#N/A,FALSE,"WAGES"}</definedName>
    <definedName name="wrn.WAGES." localSheetId="1" hidden="1">{#N/A,#N/A,FALSE,"WAGES"}</definedName>
    <definedName name="wrn.WAGES." hidden="1">{#N/A,#N/A,FALSE,"WAGES"}</definedName>
    <definedName name="wrn.WEO." localSheetId="2" hidden="1">{"WEO",#N/A,FALSE,"T"}</definedName>
    <definedName name="wrn.WEO." localSheetId="0" hidden="1">{"WEO",#N/A,FALSE,"T"}</definedName>
    <definedName name="wrn.WEO." localSheetId="1" hidden="1">{"WEO",#N/A,FALSE,"T"}</definedName>
    <definedName name="wrn.WEO." hidden="1">{"WEO",#N/A,FALSE,"T"}</definedName>
    <definedName name="XBANANO">#REF!</definedName>
    <definedName name="XCAFE">#REF!</definedName>
    <definedName name="XGS">#REF!</definedName>
    <definedName name="XMENSUALES">#REF!</definedName>
    <definedName name="xxWRS_1">'[19]shared data'!$A$1:$A$77</definedName>
    <definedName name="xxWRS_2">#REF!</definedName>
    <definedName name="xxWRS_3">#REF!</definedName>
    <definedName name="xxWRS_4">[29]Q5!$A$1:$A$104</definedName>
    <definedName name="xxWRS_5">[29]Q6!$A$1:$A$160</definedName>
    <definedName name="xxWRS_6">[29]Q7!$A$1:$A$59</definedName>
    <definedName name="xxWRS_7">[29]Q5!$A$1:$A$109</definedName>
    <definedName name="xxWRS_8">[29]Q6!$A$1:$A$162</definedName>
    <definedName name="xxWRS_9">[29]Q7!$A$1:$A$61</definedName>
    <definedName name="XXX">#REF!</definedName>
    <definedName name="XXX1">#REF!</definedName>
    <definedName name="ycirr">#REF!</definedName>
    <definedName name="Year">#REF!</definedName>
    <definedName name="Years">#REF!</definedName>
    <definedName name="yenr">#REF!</definedName>
    <definedName name="YRB">'[1]Imp:DSA output'!$B$9:$B$464</definedName>
    <definedName name="YRHIDE">'[1]Imp:DSA output'!$C$9:$G$464</definedName>
    <definedName name="YRPOST">'[1]Imp:DSA output'!$M$9:$IH$9</definedName>
    <definedName name="YRPRE">'[1]Imp:DSA output'!$B$9:$F$464</definedName>
    <definedName name="YRTITLES">'[1]Imp:DSA output'!$A$1</definedName>
    <definedName name="YRX">'[1]Imp:DSA output'!$S$9:$IG$464</definedName>
    <definedName name="YY">#N/A</definedName>
    <definedName name="YY1A">#N/A</definedName>
    <definedName name="Z">[1]Imp!#REF!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55" i="5" l="1"/>
  <c r="N55" i="5"/>
  <c r="M55" i="5"/>
  <c r="L55" i="5"/>
  <c r="K55" i="5"/>
  <c r="J55" i="5"/>
  <c r="I55" i="5"/>
  <c r="H55" i="5"/>
  <c r="G55" i="5"/>
  <c r="F55" i="5"/>
  <c r="E55" i="5"/>
  <c r="D55" i="5"/>
  <c r="C55" i="5"/>
  <c r="O55" i="5" s="1"/>
  <c r="AD55" i="5" s="1"/>
  <c r="AB54" i="5"/>
  <c r="N54" i="5"/>
  <c r="M54" i="5"/>
  <c r="L54" i="5"/>
  <c r="K54" i="5"/>
  <c r="J54" i="5"/>
  <c r="I54" i="5"/>
  <c r="H54" i="5"/>
  <c r="H52" i="5" s="1"/>
  <c r="H51" i="5" s="1"/>
  <c r="G54" i="5"/>
  <c r="F54" i="5"/>
  <c r="E54" i="5"/>
  <c r="D54" i="5"/>
  <c r="C54" i="5"/>
  <c r="O54" i="5" s="1"/>
  <c r="AC54" i="5" s="1"/>
  <c r="AB53" i="5"/>
  <c r="N53" i="5"/>
  <c r="M53" i="5"/>
  <c r="L53" i="5"/>
  <c r="L52" i="5" s="1"/>
  <c r="L51" i="5" s="1"/>
  <c r="K53" i="5"/>
  <c r="K52" i="5" s="1"/>
  <c r="K51" i="5" s="1"/>
  <c r="J53" i="5"/>
  <c r="J52" i="5" s="1"/>
  <c r="J51" i="5" s="1"/>
  <c r="I53" i="5"/>
  <c r="H53" i="5"/>
  <c r="G53" i="5"/>
  <c r="F53" i="5"/>
  <c r="F52" i="5" s="1"/>
  <c r="F51" i="5" s="1"/>
  <c r="E53" i="5"/>
  <c r="E52" i="5" s="1"/>
  <c r="E51" i="5" s="1"/>
  <c r="D53" i="5"/>
  <c r="D52" i="5" s="1"/>
  <c r="D51" i="5" s="1"/>
  <c r="C53" i="5"/>
  <c r="AB52" i="5"/>
  <c r="N52" i="5"/>
  <c r="N51" i="5" s="1"/>
  <c r="M52" i="5"/>
  <c r="I52" i="5"/>
  <c r="I51" i="5" s="1"/>
  <c r="G52" i="5"/>
  <c r="C52" i="5"/>
  <c r="C51" i="5" s="1"/>
  <c r="AA51" i="5"/>
  <c r="Z51" i="5"/>
  <c r="Y51" i="5"/>
  <c r="X51" i="5"/>
  <c r="W51" i="5"/>
  <c r="V51" i="5"/>
  <c r="V56" i="5" s="1"/>
  <c r="U51" i="5"/>
  <c r="T51" i="5"/>
  <c r="S51" i="5"/>
  <c r="R51" i="5"/>
  <c r="Q51" i="5"/>
  <c r="P51" i="5"/>
  <c r="AB51" i="5" s="1"/>
  <c r="M51" i="5"/>
  <c r="G51" i="5"/>
  <c r="AB50" i="5"/>
  <c r="N50" i="5"/>
  <c r="M50" i="5"/>
  <c r="L50" i="5"/>
  <c r="K50" i="5"/>
  <c r="J50" i="5"/>
  <c r="I50" i="5"/>
  <c r="H50" i="5"/>
  <c r="G50" i="5"/>
  <c r="F50" i="5"/>
  <c r="E50" i="5"/>
  <c r="D50" i="5"/>
  <c r="C50" i="5"/>
  <c r="O50" i="5" s="1"/>
  <c r="AC50" i="5" s="1"/>
  <c r="AB49" i="5"/>
  <c r="N49" i="5"/>
  <c r="M49" i="5"/>
  <c r="L49" i="5"/>
  <c r="K49" i="5"/>
  <c r="J49" i="5"/>
  <c r="I49" i="5"/>
  <c r="H49" i="5"/>
  <c r="G49" i="5"/>
  <c r="F49" i="5"/>
  <c r="E49" i="5"/>
  <c r="D49" i="5"/>
  <c r="C49" i="5"/>
  <c r="AB48" i="5"/>
  <c r="N48" i="5"/>
  <c r="M48" i="5"/>
  <c r="L48" i="5"/>
  <c r="K48" i="5"/>
  <c r="J48" i="5"/>
  <c r="I48" i="5"/>
  <c r="H48" i="5"/>
  <c r="G48" i="5"/>
  <c r="F48" i="5"/>
  <c r="E48" i="5"/>
  <c r="D48" i="5"/>
  <c r="C48" i="5"/>
  <c r="AB47" i="5"/>
  <c r="N47" i="5"/>
  <c r="N46" i="5" s="1"/>
  <c r="M47" i="5"/>
  <c r="M46" i="5" s="1"/>
  <c r="L47" i="5"/>
  <c r="L46" i="5" s="1"/>
  <c r="K47" i="5"/>
  <c r="J47" i="5"/>
  <c r="I47" i="5"/>
  <c r="H47" i="5"/>
  <c r="H46" i="5" s="1"/>
  <c r="G47" i="5"/>
  <c r="G46" i="5" s="1"/>
  <c r="F47" i="5"/>
  <c r="F46" i="5" s="1"/>
  <c r="E47" i="5"/>
  <c r="D47" i="5"/>
  <c r="C47" i="5"/>
  <c r="AB46" i="5"/>
  <c r="AB42" i="5" s="1"/>
  <c r="AB41" i="5" s="1"/>
  <c r="AA46" i="5"/>
  <c r="Z46" i="5"/>
  <c r="Y46" i="5"/>
  <c r="X46" i="5"/>
  <c r="W46" i="5"/>
  <c r="W42" i="5" s="1"/>
  <c r="W41" i="5" s="1"/>
  <c r="V46" i="5"/>
  <c r="V42" i="5" s="1"/>
  <c r="V41" i="5" s="1"/>
  <c r="U46" i="5"/>
  <c r="T46" i="5"/>
  <c r="S46" i="5"/>
  <c r="R46" i="5"/>
  <c r="Q46" i="5"/>
  <c r="Q42" i="5" s="1"/>
  <c r="Q41" i="5" s="1"/>
  <c r="P46" i="5"/>
  <c r="P42" i="5" s="1"/>
  <c r="P41" i="5" s="1"/>
  <c r="K46" i="5"/>
  <c r="J46" i="5"/>
  <c r="I46" i="5"/>
  <c r="E46" i="5"/>
  <c r="E42" i="5" s="1"/>
  <c r="E41" i="5" s="1"/>
  <c r="D46" i="5"/>
  <c r="C46" i="5"/>
  <c r="AB45" i="5"/>
  <c r="N45" i="5"/>
  <c r="M45" i="5"/>
  <c r="L45" i="5"/>
  <c r="K45" i="5"/>
  <c r="J45" i="5"/>
  <c r="I45" i="5"/>
  <c r="H45" i="5"/>
  <c r="H43" i="5" s="1"/>
  <c r="H42" i="5" s="1"/>
  <c r="H41" i="5" s="1"/>
  <c r="G45" i="5"/>
  <c r="F45" i="5"/>
  <c r="E45" i="5"/>
  <c r="D45" i="5"/>
  <c r="C45" i="5"/>
  <c r="AB44" i="5"/>
  <c r="AB43" i="5" s="1"/>
  <c r="N44" i="5"/>
  <c r="M44" i="5"/>
  <c r="L44" i="5"/>
  <c r="K44" i="5"/>
  <c r="K43" i="5" s="1"/>
  <c r="J44" i="5"/>
  <c r="J43" i="5" s="1"/>
  <c r="J42" i="5" s="1"/>
  <c r="J41" i="5" s="1"/>
  <c r="I44" i="5"/>
  <c r="I43" i="5" s="1"/>
  <c r="I42" i="5" s="1"/>
  <c r="H44" i="5"/>
  <c r="G44" i="5"/>
  <c r="F44" i="5"/>
  <c r="E44" i="5"/>
  <c r="E43" i="5" s="1"/>
  <c r="D44" i="5"/>
  <c r="D43" i="5" s="1"/>
  <c r="D42" i="5" s="1"/>
  <c r="D41" i="5" s="1"/>
  <c r="C44" i="5"/>
  <c r="AA43" i="5"/>
  <c r="Z43" i="5"/>
  <c r="Z42" i="5" s="1"/>
  <c r="Z41" i="5" s="1"/>
  <c r="Y43" i="5"/>
  <c r="Y42" i="5" s="1"/>
  <c r="Y41" i="5" s="1"/>
  <c r="X43" i="5"/>
  <c r="X42" i="5" s="1"/>
  <c r="X41" i="5" s="1"/>
  <c r="W43" i="5"/>
  <c r="V43" i="5"/>
  <c r="U43" i="5"/>
  <c r="T43" i="5"/>
  <c r="T42" i="5" s="1"/>
  <c r="S43" i="5"/>
  <c r="S42" i="5" s="1"/>
  <c r="S41" i="5" s="1"/>
  <c r="R43" i="5"/>
  <c r="R42" i="5" s="1"/>
  <c r="R41" i="5" s="1"/>
  <c r="Q43" i="5"/>
  <c r="P43" i="5"/>
  <c r="N43" i="5"/>
  <c r="M43" i="5"/>
  <c r="L43" i="5"/>
  <c r="L42" i="5" s="1"/>
  <c r="L41" i="5" s="1"/>
  <c r="G43" i="5"/>
  <c r="F43" i="5"/>
  <c r="AA42" i="5"/>
  <c r="AA41" i="5" s="1"/>
  <c r="U42" i="5"/>
  <c r="U41" i="5" s="1"/>
  <c r="K42" i="5"/>
  <c r="K41" i="5" s="1"/>
  <c r="T41" i="5"/>
  <c r="AB40" i="5"/>
  <c r="AA40" i="5"/>
  <c r="Z40" i="5"/>
  <c r="N40" i="5"/>
  <c r="M40" i="5"/>
  <c r="L40" i="5"/>
  <c r="K40" i="5"/>
  <c r="J40" i="5"/>
  <c r="I40" i="5"/>
  <c r="H40" i="5"/>
  <c r="G40" i="5"/>
  <c r="F40" i="5"/>
  <c r="E40" i="5"/>
  <c r="D40" i="5"/>
  <c r="C40" i="5"/>
  <c r="AB39" i="5"/>
  <c r="N39" i="5"/>
  <c r="M39" i="5"/>
  <c r="L39" i="5"/>
  <c r="K39" i="5"/>
  <c r="J39" i="5"/>
  <c r="I39" i="5"/>
  <c r="I37" i="5" s="1"/>
  <c r="H39" i="5"/>
  <c r="G39" i="5"/>
  <c r="F39" i="5"/>
  <c r="E39" i="5"/>
  <c r="D39" i="5"/>
  <c r="C39" i="5"/>
  <c r="C37" i="5" s="1"/>
  <c r="AB38" i="5"/>
  <c r="AB37" i="5" s="1"/>
  <c r="N38" i="5"/>
  <c r="N37" i="5" s="1"/>
  <c r="M38" i="5"/>
  <c r="M37" i="5" s="1"/>
  <c r="L38" i="5"/>
  <c r="K38" i="5"/>
  <c r="J38" i="5"/>
  <c r="J37" i="5" s="1"/>
  <c r="I38" i="5"/>
  <c r="H38" i="5"/>
  <c r="H37" i="5" s="1"/>
  <c r="G38" i="5"/>
  <c r="G37" i="5" s="1"/>
  <c r="F38" i="5"/>
  <c r="E38" i="5"/>
  <c r="D38" i="5"/>
  <c r="D37" i="5" s="1"/>
  <c r="C38" i="5"/>
  <c r="O38" i="5" s="1"/>
  <c r="AA37" i="5"/>
  <c r="Z37" i="5"/>
  <c r="Y37" i="5"/>
  <c r="X37" i="5"/>
  <c r="W37" i="5"/>
  <c r="V37" i="5"/>
  <c r="U37" i="5"/>
  <c r="T37" i="5"/>
  <c r="S37" i="5"/>
  <c r="R37" i="5"/>
  <c r="Q37" i="5"/>
  <c r="P37" i="5"/>
  <c r="L37" i="5"/>
  <c r="K37" i="5"/>
  <c r="F37" i="5"/>
  <c r="E37" i="5"/>
  <c r="AB36" i="5"/>
  <c r="N36" i="5"/>
  <c r="M36" i="5"/>
  <c r="L36" i="5"/>
  <c r="K36" i="5"/>
  <c r="J36" i="5"/>
  <c r="I36" i="5"/>
  <c r="I34" i="5" s="1"/>
  <c r="H36" i="5"/>
  <c r="G36" i="5"/>
  <c r="F36" i="5"/>
  <c r="E36" i="5"/>
  <c r="D36" i="5"/>
  <c r="C36" i="5"/>
  <c r="C34" i="5" s="1"/>
  <c r="AB35" i="5"/>
  <c r="AB34" i="5" s="1"/>
  <c r="Z35" i="5"/>
  <c r="N35" i="5"/>
  <c r="N34" i="5" s="1"/>
  <c r="M35" i="5"/>
  <c r="M34" i="5" s="1"/>
  <c r="L35" i="5"/>
  <c r="K35" i="5"/>
  <c r="J35" i="5"/>
  <c r="J34" i="5" s="1"/>
  <c r="I35" i="5"/>
  <c r="H35" i="5"/>
  <c r="H34" i="5" s="1"/>
  <c r="G35" i="5"/>
  <c r="G34" i="5" s="1"/>
  <c r="F35" i="5"/>
  <c r="E35" i="5"/>
  <c r="D35" i="5"/>
  <c r="D34" i="5" s="1"/>
  <c r="C35" i="5"/>
  <c r="AA34" i="5"/>
  <c r="Z34" i="5"/>
  <c r="Y34" i="5"/>
  <c r="X34" i="5"/>
  <c r="W34" i="5"/>
  <c r="V34" i="5"/>
  <c r="U34" i="5"/>
  <c r="T34" i="5"/>
  <c r="S34" i="5"/>
  <c r="R34" i="5"/>
  <c r="Q34" i="5"/>
  <c r="P34" i="5"/>
  <c r="L34" i="5"/>
  <c r="K34" i="5"/>
  <c r="F34" i="5"/>
  <c r="E34" i="5"/>
  <c r="AB33" i="5"/>
  <c r="N33" i="5"/>
  <c r="M33" i="5"/>
  <c r="L33" i="5"/>
  <c r="K33" i="5"/>
  <c r="J33" i="5"/>
  <c r="I33" i="5"/>
  <c r="H33" i="5"/>
  <c r="G33" i="5"/>
  <c r="F33" i="5"/>
  <c r="E33" i="5"/>
  <c r="D33" i="5"/>
  <c r="C33" i="5"/>
  <c r="O33" i="5" s="1"/>
  <c r="AC33" i="5" s="1"/>
  <c r="AB32" i="5"/>
  <c r="Z32" i="5"/>
  <c r="N32" i="5"/>
  <c r="N31" i="5" s="1"/>
  <c r="N30" i="5" s="1"/>
  <c r="M32" i="5"/>
  <c r="M31" i="5" s="1"/>
  <c r="M30" i="5" s="1"/>
  <c r="M29" i="5" s="1"/>
  <c r="M28" i="5" s="1"/>
  <c r="L32" i="5"/>
  <c r="K32" i="5"/>
  <c r="J32" i="5"/>
  <c r="J31" i="5" s="1"/>
  <c r="I32" i="5"/>
  <c r="H32" i="5"/>
  <c r="H31" i="5" s="1"/>
  <c r="H30" i="5" s="1"/>
  <c r="H29" i="5" s="1"/>
  <c r="H28" i="5" s="1"/>
  <c r="G32" i="5"/>
  <c r="G31" i="5" s="1"/>
  <c r="G30" i="5" s="1"/>
  <c r="G29" i="5" s="1"/>
  <c r="G28" i="5" s="1"/>
  <c r="F32" i="5"/>
  <c r="E32" i="5"/>
  <c r="D32" i="5"/>
  <c r="D31" i="5" s="1"/>
  <c r="C32" i="5"/>
  <c r="AA31" i="5"/>
  <c r="Z31" i="5"/>
  <c r="Z30" i="5" s="1"/>
  <c r="Z29" i="5" s="1"/>
  <c r="Z28" i="5" s="1"/>
  <c r="Y31" i="5"/>
  <c r="X31" i="5"/>
  <c r="X30" i="5" s="1"/>
  <c r="W31" i="5"/>
  <c r="W30" i="5" s="1"/>
  <c r="V31" i="5"/>
  <c r="U31" i="5"/>
  <c r="T31" i="5"/>
  <c r="T30" i="5" s="1"/>
  <c r="T29" i="5" s="1"/>
  <c r="T28" i="5" s="1"/>
  <c r="S31" i="5"/>
  <c r="R31" i="5"/>
  <c r="R30" i="5" s="1"/>
  <c r="Q31" i="5"/>
  <c r="Q30" i="5" s="1"/>
  <c r="P31" i="5"/>
  <c r="AB31" i="5" s="1"/>
  <c r="AB30" i="5" s="1"/>
  <c r="AB29" i="5" s="1"/>
  <c r="L31" i="5"/>
  <c r="L30" i="5" s="1"/>
  <c r="K31" i="5"/>
  <c r="K30" i="5" s="1"/>
  <c r="K29" i="5" s="1"/>
  <c r="K28" i="5" s="1"/>
  <c r="I31" i="5"/>
  <c r="F31" i="5"/>
  <c r="F30" i="5" s="1"/>
  <c r="F29" i="5" s="1"/>
  <c r="E31" i="5"/>
  <c r="E30" i="5" s="1"/>
  <c r="E29" i="5" s="1"/>
  <c r="C31" i="5"/>
  <c r="AA30" i="5"/>
  <c r="AA29" i="5" s="1"/>
  <c r="AA28" i="5" s="1"/>
  <c r="Y30" i="5"/>
  <c r="V30" i="5"/>
  <c r="V29" i="5" s="1"/>
  <c r="V28" i="5" s="1"/>
  <c r="U30" i="5"/>
  <c r="U29" i="5" s="1"/>
  <c r="U28" i="5" s="1"/>
  <c r="S30" i="5"/>
  <c r="P30" i="5"/>
  <c r="P29" i="5" s="1"/>
  <c r="P28" i="5" s="1"/>
  <c r="J30" i="5"/>
  <c r="I30" i="5"/>
  <c r="D30" i="5"/>
  <c r="D29" i="5" s="1"/>
  <c r="D28" i="5" s="1"/>
  <c r="C30" i="5"/>
  <c r="C29" i="5" s="1"/>
  <c r="C28" i="5" s="1"/>
  <c r="Y29" i="5"/>
  <c r="Y28" i="5" s="1"/>
  <c r="S29" i="5"/>
  <c r="S28" i="5" s="1"/>
  <c r="N29" i="5"/>
  <c r="N28" i="5" s="1"/>
  <c r="F28" i="5"/>
  <c r="E28" i="5"/>
  <c r="Z27" i="5"/>
  <c r="AB27" i="5" s="1"/>
  <c r="Y27" i="5"/>
  <c r="N27" i="5"/>
  <c r="M27" i="5"/>
  <c r="L27" i="5"/>
  <c r="L22" i="5" s="1"/>
  <c r="L21" i="5" s="1"/>
  <c r="K27" i="5"/>
  <c r="J27" i="5"/>
  <c r="I27" i="5"/>
  <c r="H27" i="5"/>
  <c r="G27" i="5"/>
  <c r="F27" i="5"/>
  <c r="E27" i="5"/>
  <c r="D27" i="5"/>
  <c r="C27" i="5"/>
  <c r="Z26" i="5"/>
  <c r="AB26" i="5" s="1"/>
  <c r="N26" i="5"/>
  <c r="N22" i="5" s="1"/>
  <c r="N21" i="5" s="1"/>
  <c r="M26" i="5"/>
  <c r="L26" i="5"/>
  <c r="K26" i="5"/>
  <c r="J26" i="5"/>
  <c r="I26" i="5"/>
  <c r="H26" i="5"/>
  <c r="H22" i="5" s="1"/>
  <c r="H21" i="5" s="1"/>
  <c r="G26" i="5"/>
  <c r="F26" i="5"/>
  <c r="E26" i="5"/>
  <c r="D26" i="5"/>
  <c r="C26" i="5"/>
  <c r="O26" i="5" s="1"/>
  <c r="Z25" i="5"/>
  <c r="N25" i="5"/>
  <c r="M25" i="5"/>
  <c r="L25" i="5"/>
  <c r="K25" i="5"/>
  <c r="J25" i="5"/>
  <c r="I25" i="5"/>
  <c r="H25" i="5"/>
  <c r="G25" i="5"/>
  <c r="F25" i="5"/>
  <c r="E25" i="5"/>
  <c r="D25" i="5"/>
  <c r="C25" i="5"/>
  <c r="O25" i="5" s="1"/>
  <c r="Z24" i="5"/>
  <c r="Y24" i="5"/>
  <c r="AB24" i="5" s="1"/>
  <c r="N24" i="5"/>
  <c r="M24" i="5"/>
  <c r="L24" i="5"/>
  <c r="K24" i="5"/>
  <c r="J24" i="5"/>
  <c r="I24" i="5"/>
  <c r="I22" i="5" s="1"/>
  <c r="I21" i="5" s="1"/>
  <c r="H24" i="5"/>
  <c r="G24" i="5"/>
  <c r="F24" i="5"/>
  <c r="E24" i="5"/>
  <c r="D24" i="5"/>
  <c r="C24" i="5"/>
  <c r="C22" i="5" s="1"/>
  <c r="C21" i="5" s="1"/>
  <c r="AB23" i="5"/>
  <c r="Z23" i="5"/>
  <c r="O23" i="5"/>
  <c r="AA22" i="5"/>
  <c r="AA21" i="5" s="1"/>
  <c r="Y22" i="5"/>
  <c r="Y21" i="5" s="1"/>
  <c r="X22" i="5"/>
  <c r="X21" i="5" s="1"/>
  <c r="W22" i="5"/>
  <c r="V22" i="5"/>
  <c r="U22" i="5"/>
  <c r="U21" i="5" s="1"/>
  <c r="T22" i="5"/>
  <c r="S22" i="5"/>
  <c r="S21" i="5" s="1"/>
  <c r="R22" i="5"/>
  <c r="R21" i="5" s="1"/>
  <c r="Q22" i="5"/>
  <c r="P22" i="5"/>
  <c r="M22" i="5"/>
  <c r="M21" i="5" s="1"/>
  <c r="G22" i="5"/>
  <c r="G21" i="5" s="1"/>
  <c r="F22" i="5"/>
  <c r="F21" i="5" s="1"/>
  <c r="W21" i="5"/>
  <c r="V21" i="5"/>
  <c r="T21" i="5"/>
  <c r="Q21" i="5"/>
  <c r="P21" i="5"/>
  <c r="AB20" i="5"/>
  <c r="N20" i="5"/>
  <c r="M20" i="5"/>
  <c r="L20" i="5"/>
  <c r="K20" i="5"/>
  <c r="J20" i="5"/>
  <c r="I20" i="5"/>
  <c r="H20" i="5"/>
  <c r="G20" i="5"/>
  <c r="F20" i="5"/>
  <c r="E20" i="5"/>
  <c r="D20" i="5"/>
  <c r="C20" i="5"/>
  <c r="O20" i="5" s="1"/>
  <c r="AB19" i="5"/>
  <c r="N19" i="5"/>
  <c r="M19" i="5"/>
  <c r="M18" i="5" s="1"/>
  <c r="L19" i="5"/>
  <c r="L18" i="5" s="1"/>
  <c r="K19" i="5"/>
  <c r="J19" i="5"/>
  <c r="I19" i="5"/>
  <c r="I18" i="5" s="1"/>
  <c r="H19" i="5"/>
  <c r="G19" i="5"/>
  <c r="G18" i="5" s="1"/>
  <c r="F19" i="5"/>
  <c r="F18" i="5" s="1"/>
  <c r="E19" i="5"/>
  <c r="D19" i="5"/>
  <c r="C19" i="5"/>
  <c r="C18" i="5" s="1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N18" i="5"/>
  <c r="K18" i="5"/>
  <c r="J18" i="5"/>
  <c r="H18" i="5"/>
  <c r="E18" i="5"/>
  <c r="D18" i="5"/>
  <c r="AB17" i="5"/>
  <c r="N17" i="5"/>
  <c r="M17" i="5"/>
  <c r="L17" i="5"/>
  <c r="K17" i="5"/>
  <c r="J17" i="5"/>
  <c r="I17" i="5"/>
  <c r="H17" i="5"/>
  <c r="G17" i="5"/>
  <c r="F17" i="5"/>
  <c r="E17" i="5"/>
  <c r="D17" i="5"/>
  <c r="C17" i="5"/>
  <c r="AB16" i="5"/>
  <c r="N16" i="5"/>
  <c r="N15" i="5" s="1"/>
  <c r="M16" i="5"/>
  <c r="L16" i="5"/>
  <c r="L15" i="5" s="1"/>
  <c r="L14" i="5" s="1"/>
  <c r="K16" i="5"/>
  <c r="K15" i="5" s="1"/>
  <c r="K14" i="5" s="1"/>
  <c r="J16" i="5"/>
  <c r="I16" i="5"/>
  <c r="H16" i="5"/>
  <c r="H15" i="5" s="1"/>
  <c r="G16" i="5"/>
  <c r="F16" i="5"/>
  <c r="F15" i="5" s="1"/>
  <c r="F14" i="5" s="1"/>
  <c r="E16" i="5"/>
  <c r="E15" i="5" s="1"/>
  <c r="E14" i="5" s="1"/>
  <c r="D16" i="5"/>
  <c r="C16" i="5"/>
  <c r="AB15" i="5"/>
  <c r="AA15" i="5"/>
  <c r="AA14" i="5" s="1"/>
  <c r="Z15" i="5"/>
  <c r="Y15" i="5"/>
  <c r="X15" i="5"/>
  <c r="X14" i="5" s="1"/>
  <c r="X10" i="5" s="1"/>
  <c r="X9" i="5" s="1"/>
  <c r="W15" i="5"/>
  <c r="V15" i="5"/>
  <c r="V14" i="5" s="1"/>
  <c r="V10" i="5" s="1"/>
  <c r="U15" i="5"/>
  <c r="U14" i="5" s="1"/>
  <c r="T15" i="5"/>
  <c r="S15" i="5"/>
  <c r="R15" i="5"/>
  <c r="R14" i="5" s="1"/>
  <c r="Q15" i="5"/>
  <c r="P15" i="5"/>
  <c r="P14" i="5" s="1"/>
  <c r="M15" i="5"/>
  <c r="J15" i="5"/>
  <c r="J14" i="5" s="1"/>
  <c r="I15" i="5"/>
  <c r="I14" i="5" s="1"/>
  <c r="G15" i="5"/>
  <c r="D15" i="5"/>
  <c r="D14" i="5" s="1"/>
  <c r="C15" i="5"/>
  <c r="C14" i="5" s="1"/>
  <c r="Z14" i="5"/>
  <c r="Y14" i="5"/>
  <c r="W14" i="5"/>
  <c r="T14" i="5"/>
  <c r="S14" i="5"/>
  <c r="Q14" i="5"/>
  <c r="N14" i="5"/>
  <c r="M14" i="5"/>
  <c r="H14" i="5"/>
  <c r="G14" i="5"/>
  <c r="AC13" i="5"/>
  <c r="AB13" i="5"/>
  <c r="N13" i="5"/>
  <c r="M13" i="5"/>
  <c r="L13" i="5"/>
  <c r="L11" i="5" s="1"/>
  <c r="L10" i="5" s="1"/>
  <c r="L9" i="5" s="1"/>
  <c r="K13" i="5"/>
  <c r="K11" i="5" s="1"/>
  <c r="K10" i="5" s="1"/>
  <c r="J13" i="5"/>
  <c r="I13" i="5"/>
  <c r="H13" i="5"/>
  <c r="G13" i="5"/>
  <c r="F13" i="5"/>
  <c r="F11" i="5" s="1"/>
  <c r="E13" i="5"/>
  <c r="D13" i="5"/>
  <c r="C13" i="5"/>
  <c r="O13" i="5" s="1"/>
  <c r="AD13" i="5" s="1"/>
  <c r="AB12" i="5"/>
  <c r="AB11" i="5" s="1"/>
  <c r="N12" i="5"/>
  <c r="M12" i="5"/>
  <c r="M11" i="5" s="1"/>
  <c r="M10" i="5" s="1"/>
  <c r="L12" i="5"/>
  <c r="K12" i="5"/>
  <c r="J12" i="5"/>
  <c r="J11" i="5" s="1"/>
  <c r="I12" i="5"/>
  <c r="H12" i="5"/>
  <c r="G12" i="5"/>
  <c r="G11" i="5" s="1"/>
  <c r="G10" i="5" s="1"/>
  <c r="G9" i="5" s="1"/>
  <c r="F12" i="5"/>
  <c r="E12" i="5"/>
  <c r="D12" i="5"/>
  <c r="D11" i="5" s="1"/>
  <c r="D10" i="5" s="1"/>
  <c r="C12" i="5"/>
  <c r="AA11" i="5"/>
  <c r="Z11" i="5"/>
  <c r="Y11" i="5"/>
  <c r="X11" i="5"/>
  <c r="W11" i="5"/>
  <c r="V11" i="5"/>
  <c r="U11" i="5"/>
  <c r="T11" i="5"/>
  <c r="S11" i="5"/>
  <c r="S10" i="5" s="1"/>
  <c r="R11" i="5"/>
  <c r="Q11" i="5"/>
  <c r="Q10" i="5" s="1"/>
  <c r="Q9" i="5" s="1"/>
  <c r="P11" i="5"/>
  <c r="N11" i="5"/>
  <c r="H11" i="5"/>
  <c r="E11" i="5"/>
  <c r="E10" i="5" s="1"/>
  <c r="E9" i="5" s="1"/>
  <c r="AA10" i="5"/>
  <c r="AA9" i="5" s="1"/>
  <c r="W10" i="5"/>
  <c r="W9" i="5" s="1"/>
  <c r="U10" i="5"/>
  <c r="U9" i="5" s="1"/>
  <c r="R10" i="5"/>
  <c r="R9" i="5" s="1"/>
  <c r="F10" i="5"/>
  <c r="F9" i="5" s="1"/>
  <c r="V9" i="5"/>
  <c r="V8" i="5" s="1"/>
  <c r="S9" i="5"/>
  <c r="M9" i="5"/>
  <c r="K9" i="5"/>
  <c r="D9" i="5"/>
  <c r="AA8" i="5"/>
  <c r="U8" i="5"/>
  <c r="Z66" i="4"/>
  <c r="Y66" i="4"/>
  <c r="X66" i="4"/>
  <c r="W66" i="4"/>
  <c r="V66" i="4"/>
  <c r="U66" i="4"/>
  <c r="T66" i="4"/>
  <c r="S66" i="4"/>
  <c r="R66" i="4"/>
  <c r="Q66" i="4"/>
  <c r="P66" i="4"/>
  <c r="N66" i="4"/>
  <c r="M66" i="4"/>
  <c r="L66" i="4"/>
  <c r="K66" i="4"/>
  <c r="J66" i="4"/>
  <c r="I66" i="4"/>
  <c r="H66" i="4"/>
  <c r="G66" i="4"/>
  <c r="F66" i="4"/>
  <c r="E66" i="4"/>
  <c r="D66" i="4"/>
  <c r="C66" i="4"/>
  <c r="O66" i="4" s="1"/>
  <c r="AB65" i="4"/>
  <c r="AA64" i="4"/>
  <c r="Z64" i="4"/>
  <c r="Y64" i="4"/>
  <c r="Y63" i="4" s="1"/>
  <c r="X64" i="4"/>
  <c r="X63" i="4" s="1"/>
  <c r="W64" i="4"/>
  <c r="W63" i="4" s="1"/>
  <c r="V64" i="4"/>
  <c r="U64" i="4"/>
  <c r="T64" i="4"/>
  <c r="S64" i="4"/>
  <c r="S63" i="4" s="1"/>
  <c r="R64" i="4"/>
  <c r="R63" i="4" s="1"/>
  <c r="Q64" i="4"/>
  <c r="Q63" i="4" s="1"/>
  <c r="P64" i="4"/>
  <c r="Z63" i="4"/>
  <c r="V63" i="4"/>
  <c r="U63" i="4"/>
  <c r="T63" i="4"/>
  <c r="P63" i="4"/>
  <c r="AB62" i="4"/>
  <c r="N62" i="4"/>
  <c r="M62" i="4"/>
  <c r="L62" i="4"/>
  <c r="K62" i="4"/>
  <c r="J62" i="4"/>
  <c r="I62" i="4"/>
  <c r="H62" i="4"/>
  <c r="G62" i="4"/>
  <c r="F62" i="4"/>
  <c r="E62" i="4"/>
  <c r="D62" i="4"/>
  <c r="C62" i="4"/>
  <c r="AB61" i="4"/>
  <c r="N61" i="4"/>
  <c r="M61" i="4"/>
  <c r="L61" i="4"/>
  <c r="K61" i="4"/>
  <c r="J61" i="4"/>
  <c r="I61" i="4"/>
  <c r="H61" i="4"/>
  <c r="G61" i="4"/>
  <c r="F61" i="4"/>
  <c r="E61" i="4"/>
  <c r="D61" i="4"/>
  <c r="C61" i="4"/>
  <c r="AB60" i="4"/>
  <c r="AB59" i="4" s="1"/>
  <c r="AA59" i="4"/>
  <c r="Z59" i="4"/>
  <c r="Y59" i="4"/>
  <c r="X59" i="4"/>
  <c r="W59" i="4"/>
  <c r="V59" i="4"/>
  <c r="U59" i="4"/>
  <c r="T59" i="4"/>
  <c r="S59" i="4"/>
  <c r="R59" i="4"/>
  <c r="Q59" i="4"/>
  <c r="P59" i="4"/>
  <c r="AB58" i="4"/>
  <c r="AB57" i="4"/>
  <c r="AA57" i="4"/>
  <c r="Z57" i="4"/>
  <c r="Y57" i="4"/>
  <c r="X57" i="4"/>
  <c r="W57" i="4"/>
  <c r="V57" i="4"/>
  <c r="U57" i="4"/>
  <c r="T57" i="4"/>
  <c r="S57" i="4"/>
  <c r="R57" i="4"/>
  <c r="Q57" i="4"/>
  <c r="P57" i="4"/>
  <c r="AB56" i="4"/>
  <c r="AB55" i="4"/>
  <c r="AB54" i="4"/>
  <c r="AB53" i="4" s="1"/>
  <c r="AB52" i="4" s="1"/>
  <c r="AA54" i="4"/>
  <c r="AA53" i="4" s="1"/>
  <c r="AA52" i="4" s="1"/>
  <c r="Z54" i="4"/>
  <c r="Y54" i="4"/>
  <c r="X54" i="4"/>
  <c r="W54" i="4"/>
  <c r="V54" i="4"/>
  <c r="V53" i="4" s="1"/>
  <c r="V52" i="4" s="1"/>
  <c r="U54" i="4"/>
  <c r="U53" i="4" s="1"/>
  <c r="T54" i="4"/>
  <c r="S54" i="4"/>
  <c r="R54" i="4"/>
  <c r="Q54" i="4"/>
  <c r="P54" i="4"/>
  <c r="P53" i="4" s="1"/>
  <c r="P52" i="4" s="1"/>
  <c r="P51" i="4" s="1"/>
  <c r="D54" i="4"/>
  <c r="D53" i="4" s="1"/>
  <c r="Z53" i="4"/>
  <c r="Z52" i="4" s="1"/>
  <c r="Y53" i="4"/>
  <c r="Y52" i="4" s="1"/>
  <c r="Y51" i="4" s="1"/>
  <c r="X53" i="4"/>
  <c r="W53" i="4"/>
  <c r="T53" i="4"/>
  <c r="T52" i="4" s="1"/>
  <c r="T51" i="4" s="1"/>
  <c r="S53" i="4"/>
  <c r="S52" i="4" s="1"/>
  <c r="S51" i="4" s="1"/>
  <c r="R53" i="4"/>
  <c r="Q53" i="4"/>
  <c r="X52" i="4"/>
  <c r="X51" i="4" s="1"/>
  <c r="W52" i="4"/>
  <c r="W51" i="4" s="1"/>
  <c r="R52" i="4"/>
  <c r="R51" i="4" s="1"/>
  <c r="Q52" i="4"/>
  <c r="Q51" i="4" s="1"/>
  <c r="AB51" i="4"/>
  <c r="AA51" i="4"/>
  <c r="V51" i="4"/>
  <c r="AB50" i="4"/>
  <c r="N50" i="4"/>
  <c r="M50" i="4"/>
  <c r="L50" i="4"/>
  <c r="K50" i="4"/>
  <c r="J50" i="4"/>
  <c r="I50" i="4"/>
  <c r="H50" i="4"/>
  <c r="G50" i="4"/>
  <c r="F50" i="4"/>
  <c r="E50" i="4"/>
  <c r="D50" i="4"/>
  <c r="C50" i="4"/>
  <c r="AB49" i="4"/>
  <c r="AB48" i="4" s="1"/>
  <c r="AB47" i="4" s="1"/>
  <c r="AA48" i="4"/>
  <c r="AA47" i="4" s="1"/>
  <c r="AA46" i="4" s="1"/>
  <c r="Z48" i="4"/>
  <c r="Z47" i="4" s="1"/>
  <c r="Z46" i="4" s="1"/>
  <c r="Z45" i="4" s="1"/>
  <c r="Y48" i="4"/>
  <c r="X48" i="4"/>
  <c r="W48" i="4"/>
  <c r="V48" i="4"/>
  <c r="U48" i="4"/>
  <c r="U47" i="4" s="1"/>
  <c r="U46" i="4" s="1"/>
  <c r="T48" i="4"/>
  <c r="T47" i="4" s="1"/>
  <c r="T46" i="4" s="1"/>
  <c r="T45" i="4" s="1"/>
  <c r="T44" i="4" s="1"/>
  <c r="T67" i="4" s="1"/>
  <c r="S48" i="4"/>
  <c r="R48" i="4"/>
  <c r="Q48" i="4"/>
  <c r="P48" i="4"/>
  <c r="Y47" i="4"/>
  <c r="Y46" i="4" s="1"/>
  <c r="Y45" i="4" s="1"/>
  <c r="X47" i="4"/>
  <c r="X46" i="4" s="1"/>
  <c r="X45" i="4" s="1"/>
  <c r="W47" i="4"/>
  <c r="V47" i="4"/>
  <c r="S47" i="4"/>
  <c r="S46" i="4" s="1"/>
  <c r="S45" i="4" s="1"/>
  <c r="S44" i="4" s="1"/>
  <c r="S67" i="4" s="1"/>
  <c r="R47" i="4"/>
  <c r="R46" i="4" s="1"/>
  <c r="R45" i="4" s="1"/>
  <c r="Q47" i="4"/>
  <c r="P47" i="4"/>
  <c r="AB46" i="4"/>
  <c r="AB45" i="4" s="1"/>
  <c r="W46" i="4"/>
  <c r="W45" i="4" s="1"/>
  <c r="W44" i="4" s="1"/>
  <c r="W67" i="4" s="1"/>
  <c r="V46" i="4"/>
  <c r="V45" i="4" s="1"/>
  <c r="V44" i="4" s="1"/>
  <c r="V67" i="4" s="1"/>
  <c r="Q46" i="4"/>
  <c r="Q45" i="4" s="1"/>
  <c r="Q44" i="4" s="1"/>
  <c r="Q67" i="4" s="1"/>
  <c r="P46" i="4"/>
  <c r="P45" i="4" s="1"/>
  <c r="AA45" i="4"/>
  <c r="U45" i="4"/>
  <c r="Y44" i="4"/>
  <c r="Y67" i="4" s="1"/>
  <c r="AB32" i="4"/>
  <c r="AC32" i="4" s="1"/>
  <c r="O32" i="4"/>
  <c r="AA30" i="4"/>
  <c r="AA66" i="4" s="1"/>
  <c r="O30" i="4"/>
  <c r="AB29" i="4"/>
  <c r="AA29" i="4"/>
  <c r="AA28" i="4" s="1"/>
  <c r="AA27" i="4" s="1"/>
  <c r="Z29" i="4"/>
  <c r="M65" i="4" s="1"/>
  <c r="M64" i="4" s="1"/>
  <c r="M63" i="4" s="1"/>
  <c r="Y29" i="4"/>
  <c r="X29" i="4"/>
  <c r="W29" i="4"/>
  <c r="J65" i="4" s="1"/>
  <c r="J64" i="4" s="1"/>
  <c r="J63" i="4" s="1"/>
  <c r="V29" i="4"/>
  <c r="I65" i="4" s="1"/>
  <c r="I64" i="4" s="1"/>
  <c r="I63" i="4" s="1"/>
  <c r="U29" i="4"/>
  <c r="U28" i="4" s="1"/>
  <c r="U27" i="4" s="1"/>
  <c r="T29" i="4"/>
  <c r="G65" i="4" s="1"/>
  <c r="G64" i="4" s="1"/>
  <c r="G63" i="4" s="1"/>
  <c r="S29" i="4"/>
  <c r="R29" i="4"/>
  <c r="E65" i="4" s="1"/>
  <c r="E64" i="4" s="1"/>
  <c r="E63" i="4" s="1"/>
  <c r="Q29" i="4"/>
  <c r="D65" i="4" s="1"/>
  <c r="D64" i="4" s="1"/>
  <c r="D63" i="4" s="1"/>
  <c r="P29" i="4"/>
  <c r="C65" i="4" s="1"/>
  <c r="O29" i="4"/>
  <c r="N29" i="4"/>
  <c r="M29" i="4"/>
  <c r="M28" i="4" s="1"/>
  <c r="M27" i="4" s="1"/>
  <c r="L29" i="4"/>
  <c r="K29" i="4"/>
  <c r="J29" i="4"/>
  <c r="J28" i="4" s="1"/>
  <c r="J27" i="4" s="1"/>
  <c r="I29" i="4"/>
  <c r="I28" i="4" s="1"/>
  <c r="I27" i="4" s="1"/>
  <c r="H29" i="4"/>
  <c r="H28" i="4" s="1"/>
  <c r="H27" i="4" s="1"/>
  <c r="G29" i="4"/>
  <c r="G28" i="4" s="1"/>
  <c r="G27" i="4" s="1"/>
  <c r="F29" i="4"/>
  <c r="E29" i="4"/>
  <c r="D29" i="4"/>
  <c r="C29" i="4"/>
  <c r="C28" i="4" s="1"/>
  <c r="C27" i="4" s="1"/>
  <c r="Z28" i="4"/>
  <c r="T28" i="4"/>
  <c r="T27" i="4" s="1"/>
  <c r="R28" i="4"/>
  <c r="R27" i="4" s="1"/>
  <c r="N28" i="4"/>
  <c r="L28" i="4"/>
  <c r="L27" i="4" s="1"/>
  <c r="K28" i="4"/>
  <c r="K27" i="4" s="1"/>
  <c r="F28" i="4"/>
  <c r="F27" i="4" s="1"/>
  <c r="E28" i="4"/>
  <c r="E27" i="4" s="1"/>
  <c r="D28" i="4"/>
  <c r="D27" i="4" s="1"/>
  <c r="Z27" i="4"/>
  <c r="N27" i="4"/>
  <c r="AB26" i="4"/>
  <c r="O26" i="4"/>
  <c r="O23" i="4" s="1"/>
  <c r="AD25" i="4"/>
  <c r="AB25" i="4"/>
  <c r="AC25" i="4" s="1"/>
  <c r="O25" i="4"/>
  <c r="AA24" i="4"/>
  <c r="N60" i="4" s="1"/>
  <c r="N59" i="4" s="1"/>
  <c r="Z24" i="4"/>
  <c r="M60" i="4" s="1"/>
  <c r="M59" i="4" s="1"/>
  <c r="Y24" i="4"/>
  <c r="L60" i="4" s="1"/>
  <c r="X24" i="4"/>
  <c r="K60" i="4" s="1"/>
  <c r="K59" i="4" s="1"/>
  <c r="W24" i="4"/>
  <c r="V24" i="4"/>
  <c r="U24" i="4"/>
  <c r="H60" i="4" s="1"/>
  <c r="H59" i="4" s="1"/>
  <c r="T24" i="4"/>
  <c r="G60" i="4" s="1"/>
  <c r="G59" i="4" s="1"/>
  <c r="S24" i="4"/>
  <c r="F60" i="4" s="1"/>
  <c r="R24" i="4"/>
  <c r="E60" i="4" s="1"/>
  <c r="E59" i="4" s="1"/>
  <c r="Q24" i="4"/>
  <c r="Q23" i="4" s="1"/>
  <c r="P24" i="4"/>
  <c r="O24" i="4"/>
  <c r="AA23" i="4"/>
  <c r="Y23" i="4"/>
  <c r="X23" i="4"/>
  <c r="R23" i="4"/>
  <c r="N23" i="4"/>
  <c r="M23" i="4"/>
  <c r="L23" i="4"/>
  <c r="K23" i="4"/>
  <c r="J23" i="4"/>
  <c r="I23" i="4"/>
  <c r="H23" i="4"/>
  <c r="G23" i="4"/>
  <c r="F23" i="4"/>
  <c r="E23" i="4"/>
  <c r="D23" i="4"/>
  <c r="C23" i="4"/>
  <c r="AA22" i="4"/>
  <c r="N58" i="4" s="1"/>
  <c r="N57" i="4" s="1"/>
  <c r="Z22" i="4"/>
  <c r="M58" i="4" s="1"/>
  <c r="M57" i="4" s="1"/>
  <c r="Y22" i="4"/>
  <c r="X22" i="4"/>
  <c r="W22" i="4"/>
  <c r="J58" i="4" s="1"/>
  <c r="J57" i="4" s="1"/>
  <c r="V22" i="4"/>
  <c r="I58" i="4" s="1"/>
  <c r="I57" i="4" s="1"/>
  <c r="U22" i="4"/>
  <c r="H58" i="4" s="1"/>
  <c r="H57" i="4" s="1"/>
  <c r="T22" i="4"/>
  <c r="G58" i="4" s="1"/>
  <c r="G57" i="4" s="1"/>
  <c r="S22" i="4"/>
  <c r="S21" i="4" s="1"/>
  <c r="R22" i="4"/>
  <c r="Q22" i="4"/>
  <c r="D58" i="4" s="1"/>
  <c r="D57" i="4" s="1"/>
  <c r="P22" i="4"/>
  <c r="C58" i="4" s="1"/>
  <c r="N22" i="4"/>
  <c r="N21" i="4" s="1"/>
  <c r="M22" i="4"/>
  <c r="M21" i="4" s="1"/>
  <c r="L22" i="4"/>
  <c r="L21" i="4" s="1"/>
  <c r="K22" i="4"/>
  <c r="J22" i="4"/>
  <c r="J21" i="4" s="1"/>
  <c r="I22" i="4"/>
  <c r="I21" i="4" s="1"/>
  <c r="H22" i="4"/>
  <c r="H21" i="4" s="1"/>
  <c r="G22" i="4"/>
  <c r="G21" i="4" s="1"/>
  <c r="F22" i="4"/>
  <c r="F21" i="4" s="1"/>
  <c r="E22" i="4"/>
  <c r="D22" i="4"/>
  <c r="D21" i="4" s="1"/>
  <c r="C22" i="4"/>
  <c r="C21" i="4" s="1"/>
  <c r="AA21" i="4"/>
  <c r="AA16" i="4" s="1"/>
  <c r="AA15" i="4" s="1"/>
  <c r="Z21" i="4"/>
  <c r="T21" i="4"/>
  <c r="Q21" i="4"/>
  <c r="Q16" i="4" s="1"/>
  <c r="Q15" i="4" s="1"/>
  <c r="K21" i="4"/>
  <c r="E21" i="4"/>
  <c r="AA20" i="4"/>
  <c r="N56" i="4" s="1"/>
  <c r="Z20" i="4"/>
  <c r="M56" i="4" s="1"/>
  <c r="Y20" i="4"/>
  <c r="L56" i="4" s="1"/>
  <c r="X20" i="4"/>
  <c r="K56" i="4" s="1"/>
  <c r="W20" i="4"/>
  <c r="J56" i="4" s="1"/>
  <c r="V20" i="4"/>
  <c r="I56" i="4" s="1"/>
  <c r="U20" i="4"/>
  <c r="H56" i="4" s="1"/>
  <c r="T20" i="4"/>
  <c r="G56" i="4" s="1"/>
  <c r="S20" i="4"/>
  <c r="F56" i="4" s="1"/>
  <c r="R20" i="4"/>
  <c r="E56" i="4" s="1"/>
  <c r="Q20" i="4"/>
  <c r="D56" i="4" s="1"/>
  <c r="P20" i="4"/>
  <c r="C56" i="4" s="1"/>
  <c r="N20" i="4"/>
  <c r="M20" i="4"/>
  <c r="L20" i="4"/>
  <c r="K20" i="4"/>
  <c r="J20" i="4"/>
  <c r="I20" i="4"/>
  <c r="H20" i="4"/>
  <c r="G20" i="4"/>
  <c r="F20" i="4"/>
  <c r="E20" i="4"/>
  <c r="D20" i="4"/>
  <c r="C20" i="4"/>
  <c r="AA19" i="4"/>
  <c r="N55" i="4" s="1"/>
  <c r="N54" i="4" s="1"/>
  <c r="Z19" i="4"/>
  <c r="M55" i="4" s="1"/>
  <c r="M54" i="4" s="1"/>
  <c r="M53" i="4" s="1"/>
  <c r="M52" i="4" s="1"/>
  <c r="Y19" i="4"/>
  <c r="L55" i="4" s="1"/>
  <c r="L54" i="4" s="1"/>
  <c r="L53" i="4" s="1"/>
  <c r="X19" i="4"/>
  <c r="W19" i="4"/>
  <c r="J55" i="4" s="1"/>
  <c r="J54" i="4" s="1"/>
  <c r="J53" i="4" s="1"/>
  <c r="V19" i="4"/>
  <c r="I55" i="4" s="1"/>
  <c r="I54" i="4" s="1"/>
  <c r="I53" i="4" s="1"/>
  <c r="U19" i="4"/>
  <c r="H55" i="4" s="1"/>
  <c r="H54" i="4" s="1"/>
  <c r="T19" i="4"/>
  <c r="G55" i="4" s="1"/>
  <c r="G54" i="4" s="1"/>
  <c r="G53" i="4" s="1"/>
  <c r="G52" i="4" s="1"/>
  <c r="S19" i="4"/>
  <c r="F55" i="4" s="1"/>
  <c r="F54" i="4" s="1"/>
  <c r="F53" i="4" s="1"/>
  <c r="R19" i="4"/>
  <c r="R18" i="4" s="1"/>
  <c r="Q19" i="4"/>
  <c r="D55" i="4" s="1"/>
  <c r="P19" i="4"/>
  <c r="C55" i="4" s="1"/>
  <c r="C54" i="4" s="1"/>
  <c r="C53" i="4" s="1"/>
  <c r="N19" i="4"/>
  <c r="M19" i="4"/>
  <c r="L19" i="4"/>
  <c r="L18" i="4" s="1"/>
  <c r="L17" i="4" s="1"/>
  <c r="K19" i="4"/>
  <c r="K18" i="4" s="1"/>
  <c r="K17" i="4" s="1"/>
  <c r="K16" i="4" s="1"/>
  <c r="K15" i="4" s="1"/>
  <c r="J19" i="4"/>
  <c r="I19" i="4"/>
  <c r="I18" i="4" s="1"/>
  <c r="H19" i="4"/>
  <c r="G19" i="4"/>
  <c r="G18" i="4" s="1"/>
  <c r="G17" i="4" s="1"/>
  <c r="G16" i="4" s="1"/>
  <c r="G15" i="4" s="1"/>
  <c r="F19" i="4"/>
  <c r="F18" i="4" s="1"/>
  <c r="F17" i="4" s="1"/>
  <c r="F16" i="4" s="1"/>
  <c r="F15" i="4" s="1"/>
  <c r="E19" i="4"/>
  <c r="E18" i="4" s="1"/>
  <c r="E17" i="4" s="1"/>
  <c r="E16" i="4" s="1"/>
  <c r="E15" i="4" s="1"/>
  <c r="D19" i="4"/>
  <c r="C19" i="4"/>
  <c r="C18" i="4" s="1"/>
  <c r="C17" i="4" s="1"/>
  <c r="C16" i="4" s="1"/>
  <c r="C15" i="4" s="1"/>
  <c r="AA18" i="4"/>
  <c r="AA17" i="4" s="1"/>
  <c r="Z18" i="4"/>
  <c r="Z17" i="4" s="1"/>
  <c r="Z16" i="4" s="1"/>
  <c r="W18" i="4"/>
  <c r="W17" i="4" s="1"/>
  <c r="V18" i="4"/>
  <c r="V17" i="4" s="1"/>
  <c r="U18" i="4"/>
  <c r="U17" i="4" s="1"/>
  <c r="Q18" i="4"/>
  <c r="N18" i="4"/>
  <c r="M18" i="4"/>
  <c r="M17" i="4" s="1"/>
  <c r="M16" i="4" s="1"/>
  <c r="M15" i="4" s="1"/>
  <c r="J18" i="4"/>
  <c r="J17" i="4" s="1"/>
  <c r="H18" i="4"/>
  <c r="H17" i="4" s="1"/>
  <c r="H16" i="4" s="1"/>
  <c r="H15" i="4" s="1"/>
  <c r="D18" i="4"/>
  <c r="D17" i="4" s="1"/>
  <c r="Q17" i="4"/>
  <c r="N17" i="4"/>
  <c r="L16" i="4"/>
  <c r="L15" i="4" s="1"/>
  <c r="AB14" i="4"/>
  <c r="O14" i="4"/>
  <c r="AA13" i="4"/>
  <c r="N49" i="4" s="1"/>
  <c r="N48" i="4" s="1"/>
  <c r="N47" i="4" s="1"/>
  <c r="N46" i="4" s="1"/>
  <c r="N45" i="4" s="1"/>
  <c r="Z13" i="4"/>
  <c r="M49" i="4" s="1"/>
  <c r="M48" i="4" s="1"/>
  <c r="M47" i="4" s="1"/>
  <c r="M46" i="4" s="1"/>
  <c r="M45" i="4" s="1"/>
  <c r="Y13" i="4"/>
  <c r="L49" i="4" s="1"/>
  <c r="L48" i="4" s="1"/>
  <c r="L47" i="4" s="1"/>
  <c r="L46" i="4" s="1"/>
  <c r="L45" i="4" s="1"/>
  <c r="X13" i="4"/>
  <c r="K49" i="4" s="1"/>
  <c r="K48" i="4" s="1"/>
  <c r="K47" i="4" s="1"/>
  <c r="K46" i="4" s="1"/>
  <c r="K45" i="4" s="1"/>
  <c r="W13" i="4"/>
  <c r="V13" i="4"/>
  <c r="U13" i="4"/>
  <c r="H49" i="4" s="1"/>
  <c r="H48" i="4" s="1"/>
  <c r="H47" i="4" s="1"/>
  <c r="H46" i="4" s="1"/>
  <c r="H45" i="4" s="1"/>
  <c r="T13" i="4"/>
  <c r="G49" i="4" s="1"/>
  <c r="G48" i="4" s="1"/>
  <c r="G47" i="4" s="1"/>
  <c r="G46" i="4" s="1"/>
  <c r="G45" i="4" s="1"/>
  <c r="S13" i="4"/>
  <c r="F49" i="4" s="1"/>
  <c r="F48" i="4" s="1"/>
  <c r="F47" i="4" s="1"/>
  <c r="F46" i="4" s="1"/>
  <c r="F45" i="4" s="1"/>
  <c r="R13" i="4"/>
  <c r="E49" i="4" s="1"/>
  <c r="E48" i="4" s="1"/>
  <c r="E47" i="4" s="1"/>
  <c r="E46" i="4" s="1"/>
  <c r="E45" i="4" s="1"/>
  <c r="Q13" i="4"/>
  <c r="P13" i="4"/>
  <c r="N13" i="4"/>
  <c r="N12" i="4" s="1"/>
  <c r="N11" i="4" s="1"/>
  <c r="N10" i="4" s="1"/>
  <c r="N9" i="4" s="1"/>
  <c r="M13" i="4"/>
  <c r="L13" i="4"/>
  <c r="K13" i="4"/>
  <c r="K12" i="4" s="1"/>
  <c r="K11" i="4" s="1"/>
  <c r="J13" i="4"/>
  <c r="J12" i="4" s="1"/>
  <c r="I13" i="4"/>
  <c r="I12" i="4" s="1"/>
  <c r="I11" i="4" s="1"/>
  <c r="I10" i="4" s="1"/>
  <c r="I9" i="4" s="1"/>
  <c r="H13" i="4"/>
  <c r="H12" i="4" s="1"/>
  <c r="H11" i="4" s="1"/>
  <c r="H10" i="4" s="1"/>
  <c r="H9" i="4" s="1"/>
  <c r="G13" i="4"/>
  <c r="F13" i="4"/>
  <c r="E13" i="4"/>
  <c r="E12" i="4" s="1"/>
  <c r="E11" i="4" s="1"/>
  <c r="E10" i="4" s="1"/>
  <c r="E9" i="4" s="1"/>
  <c r="D13" i="4"/>
  <c r="D12" i="4" s="1"/>
  <c r="D11" i="4" s="1"/>
  <c r="D10" i="4" s="1"/>
  <c r="D9" i="4" s="1"/>
  <c r="C13" i="4"/>
  <c r="AA12" i="4"/>
  <c r="AA11" i="4" s="1"/>
  <c r="AA10" i="4" s="1"/>
  <c r="AA9" i="4" s="1"/>
  <c r="X12" i="4"/>
  <c r="X11" i="4" s="1"/>
  <c r="X10" i="4" s="1"/>
  <c r="X9" i="4" s="1"/>
  <c r="T12" i="4"/>
  <c r="T11" i="4" s="1"/>
  <c r="T10" i="4" s="1"/>
  <c r="T9" i="4" s="1"/>
  <c r="S12" i="4"/>
  <c r="S11" i="4" s="1"/>
  <c r="S10" i="4" s="1"/>
  <c r="S9" i="4" s="1"/>
  <c r="R12" i="4"/>
  <c r="R11" i="4" s="1"/>
  <c r="R10" i="4" s="1"/>
  <c r="R9" i="4" s="1"/>
  <c r="M12" i="4"/>
  <c r="L12" i="4"/>
  <c r="L11" i="4" s="1"/>
  <c r="L10" i="4" s="1"/>
  <c r="L9" i="4" s="1"/>
  <c r="G12" i="4"/>
  <c r="F12" i="4"/>
  <c r="F11" i="4" s="1"/>
  <c r="F10" i="4" s="1"/>
  <c r="F9" i="4" s="1"/>
  <c r="C12" i="4"/>
  <c r="C11" i="4" s="1"/>
  <c r="C10" i="4" s="1"/>
  <c r="C9" i="4" s="1"/>
  <c r="M11" i="4"/>
  <c r="M10" i="4" s="1"/>
  <c r="M9" i="4" s="1"/>
  <c r="J11" i="4"/>
  <c r="J10" i="4" s="1"/>
  <c r="J9" i="4" s="1"/>
  <c r="G11" i="4"/>
  <c r="G10" i="4" s="1"/>
  <c r="G9" i="4" s="1"/>
  <c r="K10" i="4"/>
  <c r="K9" i="4" s="1"/>
  <c r="AA93" i="3"/>
  <c r="Z93" i="3"/>
  <c r="Y93" i="3"/>
  <c r="X93" i="3"/>
  <c r="W93" i="3"/>
  <c r="V93" i="3"/>
  <c r="U93" i="3"/>
  <c r="T93" i="3"/>
  <c r="S93" i="3"/>
  <c r="R93" i="3"/>
  <c r="Q93" i="3"/>
  <c r="P93" i="3"/>
  <c r="O93" i="3"/>
  <c r="AA91" i="3"/>
  <c r="AA87" i="3" s="1"/>
  <c r="Z91" i="3"/>
  <c r="Z87" i="3" s="1"/>
  <c r="Y91" i="3"/>
  <c r="X91" i="3"/>
  <c r="W91" i="3"/>
  <c r="V91" i="3"/>
  <c r="U91" i="3"/>
  <c r="T91" i="3"/>
  <c r="S91" i="3"/>
  <c r="R91" i="3"/>
  <c r="Q91" i="3"/>
  <c r="P91" i="3"/>
  <c r="O91" i="3"/>
  <c r="X90" i="3"/>
  <c r="W90" i="3"/>
  <c r="V90" i="3"/>
  <c r="U90" i="3"/>
  <c r="T90" i="3"/>
  <c r="S90" i="3"/>
  <c r="Q90" i="3"/>
  <c r="P90" i="3"/>
  <c r="O90" i="3"/>
  <c r="Y89" i="3"/>
  <c r="X89" i="3"/>
  <c r="W89" i="3"/>
  <c r="V89" i="3"/>
  <c r="U89" i="3"/>
  <c r="T89" i="3"/>
  <c r="S89" i="3"/>
  <c r="R89" i="3"/>
  <c r="Q89" i="3"/>
  <c r="P89" i="3"/>
  <c r="N89" i="3"/>
  <c r="N87" i="3" s="1"/>
  <c r="M89" i="3"/>
  <c r="M87" i="3" s="1"/>
  <c r="L89" i="3"/>
  <c r="L87" i="3" s="1"/>
  <c r="K89" i="3"/>
  <c r="K87" i="3" s="1"/>
  <c r="J89" i="3"/>
  <c r="J87" i="3" s="1"/>
  <c r="I89" i="3"/>
  <c r="I87" i="3" s="1"/>
  <c r="H89" i="3"/>
  <c r="H87" i="3" s="1"/>
  <c r="G89" i="3"/>
  <c r="G87" i="3" s="1"/>
  <c r="F89" i="3"/>
  <c r="F87" i="3" s="1"/>
  <c r="E89" i="3"/>
  <c r="E87" i="3" s="1"/>
  <c r="D89" i="3"/>
  <c r="D87" i="3" s="1"/>
  <c r="C89" i="3"/>
  <c r="C87" i="3" s="1"/>
  <c r="AB88" i="3"/>
  <c r="O88" i="3"/>
  <c r="Y87" i="3"/>
  <c r="S87" i="3"/>
  <c r="X85" i="3"/>
  <c r="U85" i="3"/>
  <c r="S85" i="3"/>
  <c r="Q85" i="3"/>
  <c r="P85" i="3"/>
  <c r="O85" i="3"/>
  <c r="AA84" i="3"/>
  <c r="Z84" i="3"/>
  <c r="Y84" i="3"/>
  <c r="X84" i="3"/>
  <c r="W84" i="3"/>
  <c r="V84" i="3"/>
  <c r="U84" i="3"/>
  <c r="T84" i="3"/>
  <c r="S84" i="3"/>
  <c r="R84" i="3"/>
  <c r="Q84" i="3"/>
  <c r="P84" i="3"/>
  <c r="O84" i="3"/>
  <c r="AA83" i="3"/>
  <c r="Z83" i="3"/>
  <c r="Y83" i="3"/>
  <c r="Y82" i="3" s="1"/>
  <c r="X83" i="3"/>
  <c r="W83" i="3"/>
  <c r="V83" i="3"/>
  <c r="V82" i="3" s="1"/>
  <c r="U83" i="3"/>
  <c r="T83" i="3"/>
  <c r="S83" i="3"/>
  <c r="S82" i="3" s="1"/>
  <c r="R83" i="3"/>
  <c r="Q83" i="3"/>
  <c r="Q82" i="3" s="1"/>
  <c r="P83" i="3"/>
  <c r="P82" i="3" s="1"/>
  <c r="O83" i="3"/>
  <c r="N82" i="3"/>
  <c r="M82" i="3"/>
  <c r="L82" i="3"/>
  <c r="L78" i="3" s="1"/>
  <c r="K82" i="3"/>
  <c r="J82" i="3"/>
  <c r="I82" i="3"/>
  <c r="H82" i="3"/>
  <c r="H78" i="3" s="1"/>
  <c r="G82" i="3"/>
  <c r="F82" i="3"/>
  <c r="F78" i="3" s="1"/>
  <c r="E82" i="3"/>
  <c r="D82" i="3"/>
  <c r="C82" i="3"/>
  <c r="AA81" i="3"/>
  <c r="Z81" i="3"/>
  <c r="Y81" i="3"/>
  <c r="X81" i="3"/>
  <c r="W81" i="3"/>
  <c r="V81" i="3"/>
  <c r="U81" i="3"/>
  <c r="U79" i="3" s="1"/>
  <c r="T81" i="3"/>
  <c r="S81" i="3"/>
  <c r="R81" i="3"/>
  <c r="Q81" i="3"/>
  <c r="P81" i="3"/>
  <c r="O81" i="3"/>
  <c r="AA80" i="3"/>
  <c r="Z80" i="3"/>
  <c r="Z79" i="3" s="1"/>
  <c r="Y80" i="3"/>
  <c r="X80" i="3"/>
  <c r="W80" i="3"/>
  <c r="V80" i="3"/>
  <c r="V79" i="3" s="1"/>
  <c r="U80" i="3"/>
  <c r="T80" i="3"/>
  <c r="S80" i="3"/>
  <c r="R80" i="3"/>
  <c r="Q80" i="3"/>
  <c r="P80" i="3"/>
  <c r="O80" i="3"/>
  <c r="AA79" i="3"/>
  <c r="P79" i="3"/>
  <c r="O79" i="3"/>
  <c r="N79" i="3"/>
  <c r="M79" i="3"/>
  <c r="M78" i="3" s="1"/>
  <c r="L79" i="3"/>
  <c r="K79" i="3"/>
  <c r="J79" i="3"/>
  <c r="I79" i="3"/>
  <c r="H79" i="3"/>
  <c r="G79" i="3"/>
  <c r="G78" i="3" s="1"/>
  <c r="F79" i="3"/>
  <c r="E79" i="3"/>
  <c r="D79" i="3"/>
  <c r="C79" i="3"/>
  <c r="AA77" i="3"/>
  <c r="Z77" i="3"/>
  <c r="Y77" i="3"/>
  <c r="X77" i="3"/>
  <c r="W77" i="3"/>
  <c r="W75" i="3" s="1"/>
  <c r="V77" i="3"/>
  <c r="U77" i="3"/>
  <c r="T77" i="3"/>
  <c r="S77" i="3"/>
  <c r="R77" i="3"/>
  <c r="Q77" i="3"/>
  <c r="Q75" i="3" s="1"/>
  <c r="P77" i="3"/>
  <c r="O77" i="3"/>
  <c r="AA76" i="3"/>
  <c r="Z76" i="3"/>
  <c r="Z75" i="3" s="1"/>
  <c r="Y76" i="3"/>
  <c r="Y75" i="3" s="1"/>
  <c r="X76" i="3"/>
  <c r="W76" i="3"/>
  <c r="V76" i="3"/>
  <c r="U76" i="3"/>
  <c r="T76" i="3"/>
  <c r="T75" i="3" s="1"/>
  <c r="S76" i="3"/>
  <c r="S75" i="3" s="1"/>
  <c r="R76" i="3"/>
  <c r="Q76" i="3"/>
  <c r="P76" i="3"/>
  <c r="O76" i="3"/>
  <c r="N75" i="3"/>
  <c r="N70" i="3" s="1"/>
  <c r="N67" i="3" s="1"/>
  <c r="M75" i="3"/>
  <c r="M70" i="3" s="1"/>
  <c r="M67" i="3" s="1"/>
  <c r="L75" i="3"/>
  <c r="K75" i="3"/>
  <c r="J75" i="3"/>
  <c r="I75" i="3"/>
  <c r="H75" i="3"/>
  <c r="G75" i="3"/>
  <c r="F75" i="3"/>
  <c r="E75" i="3"/>
  <c r="D75" i="3"/>
  <c r="C75" i="3"/>
  <c r="AA74" i="3"/>
  <c r="Z74" i="3"/>
  <c r="Y74" i="3"/>
  <c r="X74" i="3"/>
  <c r="W74" i="3"/>
  <c r="V74" i="3"/>
  <c r="U74" i="3"/>
  <c r="T74" i="3"/>
  <c r="S74" i="3"/>
  <c r="R74" i="3"/>
  <c r="Q74" i="3"/>
  <c r="P74" i="3"/>
  <c r="O74" i="3"/>
  <c r="AA73" i="3"/>
  <c r="Z73" i="3"/>
  <c r="Y73" i="3"/>
  <c r="Y72" i="3" s="1"/>
  <c r="Y70" i="3" s="1"/>
  <c r="X73" i="3"/>
  <c r="W73" i="3"/>
  <c r="W72" i="3" s="1"/>
  <c r="V73" i="3"/>
  <c r="U73" i="3"/>
  <c r="T73" i="3"/>
  <c r="S73" i="3"/>
  <c r="R73" i="3"/>
  <c r="Q73" i="3"/>
  <c r="P73" i="3"/>
  <c r="O73" i="3"/>
  <c r="R72" i="3"/>
  <c r="N72" i="3"/>
  <c r="M72" i="3"/>
  <c r="L72" i="3"/>
  <c r="L70" i="3" s="1"/>
  <c r="L67" i="3" s="1"/>
  <c r="K72" i="3"/>
  <c r="K70" i="3" s="1"/>
  <c r="K67" i="3" s="1"/>
  <c r="J72" i="3"/>
  <c r="J70" i="3" s="1"/>
  <c r="J67" i="3" s="1"/>
  <c r="I72" i="3"/>
  <c r="H72" i="3"/>
  <c r="G72" i="3"/>
  <c r="G70" i="3" s="1"/>
  <c r="G67" i="3" s="1"/>
  <c r="F72" i="3"/>
  <c r="F70" i="3" s="1"/>
  <c r="F67" i="3" s="1"/>
  <c r="E72" i="3"/>
  <c r="E70" i="3" s="1"/>
  <c r="E67" i="3" s="1"/>
  <c r="D72" i="3"/>
  <c r="D70" i="3" s="1"/>
  <c r="D67" i="3" s="1"/>
  <c r="C72" i="3"/>
  <c r="AA71" i="3"/>
  <c r="Z71" i="3"/>
  <c r="Y71" i="3"/>
  <c r="X71" i="3"/>
  <c r="W71" i="3"/>
  <c r="V71" i="3"/>
  <c r="U71" i="3"/>
  <c r="T71" i="3"/>
  <c r="S71" i="3"/>
  <c r="R71" i="3"/>
  <c r="Q71" i="3"/>
  <c r="P71" i="3"/>
  <c r="O71" i="3"/>
  <c r="H70" i="3"/>
  <c r="H67" i="3" s="1"/>
  <c r="AA69" i="3"/>
  <c r="AA68" i="3" s="1"/>
  <c r="Z69" i="3"/>
  <c r="Y69" i="3"/>
  <c r="X69" i="3"/>
  <c r="W69" i="3"/>
  <c r="W68" i="3" s="1"/>
  <c r="V69" i="3"/>
  <c r="V68" i="3" s="1"/>
  <c r="U69" i="3"/>
  <c r="U68" i="3" s="1"/>
  <c r="T69" i="3"/>
  <c r="S69" i="3"/>
  <c r="S68" i="3" s="1"/>
  <c r="R69" i="3"/>
  <c r="R68" i="3" s="1"/>
  <c r="Q69" i="3"/>
  <c r="Q68" i="3" s="1"/>
  <c r="P69" i="3"/>
  <c r="P68" i="3" s="1"/>
  <c r="O69" i="3"/>
  <c r="O68" i="3" s="1"/>
  <c r="Z68" i="3"/>
  <c r="Y68" i="3"/>
  <c r="X68" i="3"/>
  <c r="T68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AA65" i="3"/>
  <c r="Z65" i="3"/>
  <c r="Z63" i="3" s="1"/>
  <c r="Y65" i="3"/>
  <c r="X65" i="3"/>
  <c r="W65" i="3"/>
  <c r="V65" i="3"/>
  <c r="U65" i="3"/>
  <c r="T65" i="3"/>
  <c r="T63" i="3" s="1"/>
  <c r="S65" i="3"/>
  <c r="R65" i="3"/>
  <c r="Q65" i="3"/>
  <c r="P65" i="3"/>
  <c r="P63" i="3" s="1"/>
  <c r="O65" i="3"/>
  <c r="AB64" i="3"/>
  <c r="AA64" i="3"/>
  <c r="Z64" i="3"/>
  <c r="O64" i="3"/>
  <c r="N63" i="3"/>
  <c r="M63" i="3"/>
  <c r="L63" i="3"/>
  <c r="K63" i="3"/>
  <c r="J63" i="3"/>
  <c r="I63" i="3"/>
  <c r="H63" i="3"/>
  <c r="G63" i="3"/>
  <c r="F63" i="3"/>
  <c r="E63" i="3"/>
  <c r="D63" i="3"/>
  <c r="C63" i="3"/>
  <c r="AA61" i="3"/>
  <c r="Z61" i="3"/>
  <c r="Y61" i="3"/>
  <c r="X61" i="3"/>
  <c r="W61" i="3"/>
  <c r="V61" i="3"/>
  <c r="U61" i="3"/>
  <c r="T61" i="3"/>
  <c r="S61" i="3"/>
  <c r="R61" i="3"/>
  <c r="Q61" i="3"/>
  <c r="P61" i="3"/>
  <c r="N61" i="3"/>
  <c r="M61" i="3"/>
  <c r="L61" i="3"/>
  <c r="K61" i="3"/>
  <c r="J61" i="3"/>
  <c r="I61" i="3"/>
  <c r="H61" i="3"/>
  <c r="G61" i="3"/>
  <c r="F61" i="3"/>
  <c r="E61" i="3"/>
  <c r="D61" i="3"/>
  <c r="C61" i="3"/>
  <c r="AA59" i="3"/>
  <c r="Z59" i="3"/>
  <c r="Y59" i="3"/>
  <c r="X59" i="3"/>
  <c r="W59" i="3"/>
  <c r="V59" i="3"/>
  <c r="U59" i="3"/>
  <c r="T59" i="3"/>
  <c r="R59" i="3"/>
  <c r="Q59" i="3"/>
  <c r="P59" i="3"/>
  <c r="O59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AA57" i="3"/>
  <c r="Z57" i="3"/>
  <c r="Z56" i="3" s="1"/>
  <c r="Y57" i="3"/>
  <c r="X57" i="3"/>
  <c r="W57" i="3"/>
  <c r="V57" i="3"/>
  <c r="U57" i="3"/>
  <c r="U56" i="3" s="1"/>
  <c r="U55" i="3" s="1"/>
  <c r="T57" i="3"/>
  <c r="T56" i="3" s="1"/>
  <c r="S57" i="3"/>
  <c r="R57" i="3"/>
  <c r="Q57" i="3"/>
  <c r="P57" i="3"/>
  <c r="O57" i="3"/>
  <c r="AA56" i="3"/>
  <c r="AA55" i="3" s="1"/>
  <c r="O56" i="3"/>
  <c r="N56" i="3"/>
  <c r="M56" i="3"/>
  <c r="L56" i="3"/>
  <c r="K56" i="3"/>
  <c r="K55" i="3" s="1"/>
  <c r="J56" i="3"/>
  <c r="J55" i="3" s="1"/>
  <c r="I56" i="3"/>
  <c r="H56" i="3"/>
  <c r="G56" i="3"/>
  <c r="F56" i="3"/>
  <c r="E56" i="3"/>
  <c r="E55" i="3" s="1"/>
  <c r="D56" i="3"/>
  <c r="D55" i="3" s="1"/>
  <c r="C56" i="3"/>
  <c r="O55" i="3"/>
  <c r="N55" i="3"/>
  <c r="M55" i="3"/>
  <c r="L55" i="3"/>
  <c r="I55" i="3"/>
  <c r="H55" i="3"/>
  <c r="G55" i="3"/>
  <c r="F55" i="3"/>
  <c r="C55" i="3"/>
  <c r="AB54" i="3"/>
  <c r="AC54" i="3" s="1"/>
  <c r="O54" i="3"/>
  <c r="P53" i="3"/>
  <c r="O53" i="3"/>
  <c r="O52" i="3" s="1"/>
  <c r="AA52" i="3"/>
  <c r="Z52" i="3"/>
  <c r="Y52" i="3"/>
  <c r="X52" i="3"/>
  <c r="W52" i="3"/>
  <c r="V52" i="3"/>
  <c r="U52" i="3"/>
  <c r="T52" i="3"/>
  <c r="S52" i="3"/>
  <c r="R52" i="3"/>
  <c r="Q52" i="3"/>
  <c r="N52" i="3"/>
  <c r="M52" i="3"/>
  <c r="L52" i="3"/>
  <c r="K52" i="3"/>
  <c r="J52" i="3"/>
  <c r="I52" i="3"/>
  <c r="H52" i="3"/>
  <c r="G52" i="3"/>
  <c r="F52" i="3"/>
  <c r="E52" i="3"/>
  <c r="D52" i="3"/>
  <c r="C52" i="3"/>
  <c r="AB51" i="3"/>
  <c r="AC51" i="3" s="1"/>
  <c r="O51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AA49" i="3"/>
  <c r="AA48" i="3" s="1"/>
  <c r="Z49" i="3"/>
  <c r="Y49" i="3"/>
  <c r="Y48" i="3" s="1"/>
  <c r="X49" i="3"/>
  <c r="X48" i="3" s="1"/>
  <c r="W49" i="3"/>
  <c r="W48" i="3" s="1"/>
  <c r="W44" i="3" s="1"/>
  <c r="W43" i="3" s="1"/>
  <c r="V49" i="3"/>
  <c r="U49" i="3"/>
  <c r="T49" i="3"/>
  <c r="T48" i="3" s="1"/>
  <c r="S49" i="3"/>
  <c r="S48" i="3" s="1"/>
  <c r="R49" i="3"/>
  <c r="R48" i="3" s="1"/>
  <c r="Q49" i="3"/>
  <c r="Q48" i="3" s="1"/>
  <c r="Q44" i="3" s="1"/>
  <c r="Q43" i="3" s="1"/>
  <c r="P49" i="3"/>
  <c r="P48" i="3" s="1"/>
  <c r="O49" i="3"/>
  <c r="Z48" i="3"/>
  <c r="V48" i="3"/>
  <c r="U48" i="3"/>
  <c r="O48" i="3"/>
  <c r="N48" i="3"/>
  <c r="M48" i="3"/>
  <c r="L48" i="3"/>
  <c r="K48" i="3"/>
  <c r="J48" i="3"/>
  <c r="J44" i="3" s="1"/>
  <c r="I48" i="3"/>
  <c r="H48" i="3"/>
  <c r="G48" i="3"/>
  <c r="F48" i="3"/>
  <c r="E48" i="3"/>
  <c r="D48" i="3"/>
  <c r="D44" i="3" s="1"/>
  <c r="C48" i="3"/>
  <c r="AB47" i="3"/>
  <c r="AC47" i="3" s="1"/>
  <c r="AD47" i="3" s="1"/>
  <c r="O47" i="3"/>
  <c r="AB46" i="3"/>
  <c r="O46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O44" i="3" s="1"/>
  <c r="O43" i="3" s="1"/>
  <c r="N45" i="3"/>
  <c r="N44" i="3" s="1"/>
  <c r="N43" i="3" s="1"/>
  <c r="M45" i="3"/>
  <c r="M44" i="3" s="1"/>
  <c r="M43" i="3" s="1"/>
  <c r="L45" i="3"/>
  <c r="K45" i="3"/>
  <c r="J45" i="3"/>
  <c r="I45" i="3"/>
  <c r="I44" i="3" s="1"/>
  <c r="I43" i="3" s="1"/>
  <c r="H45" i="3"/>
  <c r="H44" i="3" s="1"/>
  <c r="H43" i="3" s="1"/>
  <c r="G45" i="3"/>
  <c r="F45" i="3"/>
  <c r="E45" i="3"/>
  <c r="D45" i="3"/>
  <c r="C45" i="3"/>
  <c r="C44" i="3" s="1"/>
  <c r="C43" i="3" s="1"/>
  <c r="L44" i="3"/>
  <c r="K44" i="3"/>
  <c r="G44" i="3"/>
  <c r="G43" i="3" s="1"/>
  <c r="F44" i="3"/>
  <c r="E44" i="3"/>
  <c r="E43" i="3" s="1"/>
  <c r="L43" i="3"/>
  <c r="K43" i="3"/>
  <c r="J43" i="3"/>
  <c r="F43" i="3"/>
  <c r="D43" i="3"/>
  <c r="AB42" i="3"/>
  <c r="O42" i="3"/>
  <c r="AC42" i="3" s="1"/>
  <c r="AC41" i="3"/>
  <c r="AB41" i="3"/>
  <c r="O41" i="3"/>
  <c r="AA40" i="3"/>
  <c r="AA39" i="3" s="1"/>
  <c r="Z40" i="3"/>
  <c r="Y40" i="3"/>
  <c r="X40" i="3"/>
  <c r="W40" i="3"/>
  <c r="V40" i="3"/>
  <c r="V39" i="3" s="1"/>
  <c r="U40" i="3"/>
  <c r="U39" i="3" s="1"/>
  <c r="T40" i="3"/>
  <c r="T39" i="3" s="1"/>
  <c r="S40" i="3"/>
  <c r="S39" i="3" s="1"/>
  <c r="R40" i="3"/>
  <c r="R39" i="3" s="1"/>
  <c r="Q40" i="3"/>
  <c r="P40" i="3"/>
  <c r="O40" i="3"/>
  <c r="O39" i="3" s="1"/>
  <c r="Z39" i="3"/>
  <c r="Y39" i="3"/>
  <c r="X39" i="3"/>
  <c r="W39" i="3"/>
  <c r="Q39" i="3"/>
  <c r="N39" i="3"/>
  <c r="M39" i="3"/>
  <c r="L39" i="3"/>
  <c r="K39" i="3"/>
  <c r="J39" i="3"/>
  <c r="I39" i="3"/>
  <c r="H39" i="3"/>
  <c r="G39" i="3"/>
  <c r="F39" i="3"/>
  <c r="E39" i="3"/>
  <c r="D39" i="3"/>
  <c r="C39" i="3"/>
  <c r="AC38" i="3"/>
  <c r="AB38" i="3"/>
  <c r="O38" i="3"/>
  <c r="AA37" i="3"/>
  <c r="AA36" i="3" s="1"/>
  <c r="Z37" i="3"/>
  <c r="Z36" i="3" s="1"/>
  <c r="Y37" i="3"/>
  <c r="Y36" i="3" s="1"/>
  <c r="Y31" i="3" s="1"/>
  <c r="Y30" i="3" s="1"/>
  <c r="X37" i="3"/>
  <c r="X36" i="3" s="1"/>
  <c r="W37" i="3"/>
  <c r="V37" i="3"/>
  <c r="V36" i="3" s="1"/>
  <c r="U37" i="3"/>
  <c r="T37" i="3"/>
  <c r="T36" i="3" s="1"/>
  <c r="S37" i="3"/>
  <c r="S36" i="3" s="1"/>
  <c r="R37" i="3"/>
  <c r="R36" i="3" s="1"/>
  <c r="Q37" i="3"/>
  <c r="Q36" i="3" s="1"/>
  <c r="P37" i="3"/>
  <c r="P36" i="3" s="1"/>
  <c r="O37" i="3"/>
  <c r="O36" i="3" s="1"/>
  <c r="W36" i="3"/>
  <c r="U36" i="3"/>
  <c r="N36" i="3"/>
  <c r="M36" i="3"/>
  <c r="L36" i="3"/>
  <c r="K36" i="3"/>
  <c r="J36" i="3"/>
  <c r="I36" i="3"/>
  <c r="H36" i="3"/>
  <c r="G36" i="3"/>
  <c r="F36" i="3"/>
  <c r="E36" i="3"/>
  <c r="D36" i="3"/>
  <c r="C36" i="3"/>
  <c r="AB35" i="3"/>
  <c r="AC35" i="3" s="1"/>
  <c r="O35" i="3"/>
  <c r="O33" i="3" s="1"/>
  <c r="AA34" i="3"/>
  <c r="AA33" i="3" s="1"/>
  <c r="AA32" i="3" s="1"/>
  <c r="Z34" i="3"/>
  <c r="Z33" i="3" s="1"/>
  <c r="Z32" i="3" s="1"/>
  <c r="Y34" i="3"/>
  <c r="Y33" i="3" s="1"/>
  <c r="Y32" i="3" s="1"/>
  <c r="X34" i="3"/>
  <c r="X33" i="3" s="1"/>
  <c r="X32" i="3" s="1"/>
  <c r="X31" i="3" s="1"/>
  <c r="X30" i="3" s="1"/>
  <c r="W34" i="3"/>
  <c r="W33" i="3" s="1"/>
  <c r="W32" i="3" s="1"/>
  <c r="W31" i="3" s="1"/>
  <c r="W30" i="3" s="1"/>
  <c r="V34" i="3"/>
  <c r="U34" i="3"/>
  <c r="T34" i="3"/>
  <c r="T33" i="3" s="1"/>
  <c r="T32" i="3" s="1"/>
  <c r="S34" i="3"/>
  <c r="S33" i="3" s="1"/>
  <c r="S32" i="3" s="1"/>
  <c r="S31" i="3" s="1"/>
  <c r="R34" i="3"/>
  <c r="R33" i="3" s="1"/>
  <c r="R32" i="3" s="1"/>
  <c r="Q34" i="3"/>
  <c r="Q33" i="3" s="1"/>
  <c r="Q32" i="3" s="1"/>
  <c r="Q31" i="3" s="1"/>
  <c r="Q30" i="3" s="1"/>
  <c r="P34" i="3"/>
  <c r="O34" i="3"/>
  <c r="V33" i="3"/>
  <c r="V32" i="3" s="1"/>
  <c r="U33" i="3"/>
  <c r="U32" i="3" s="1"/>
  <c r="P33" i="3"/>
  <c r="P32" i="3" s="1"/>
  <c r="N33" i="3"/>
  <c r="N32" i="3" s="1"/>
  <c r="N31" i="3" s="1"/>
  <c r="N30" i="3" s="1"/>
  <c r="M33" i="3"/>
  <c r="L33" i="3"/>
  <c r="L32" i="3" s="1"/>
  <c r="K33" i="3"/>
  <c r="K32" i="3" s="1"/>
  <c r="K31" i="3" s="1"/>
  <c r="J33" i="3"/>
  <c r="J32" i="3" s="1"/>
  <c r="J31" i="3" s="1"/>
  <c r="J30" i="3" s="1"/>
  <c r="I33" i="3"/>
  <c r="H33" i="3"/>
  <c r="H32" i="3" s="1"/>
  <c r="H31" i="3" s="1"/>
  <c r="H30" i="3" s="1"/>
  <c r="G33" i="3"/>
  <c r="F33" i="3"/>
  <c r="F32" i="3" s="1"/>
  <c r="F31" i="3" s="1"/>
  <c r="F30" i="3" s="1"/>
  <c r="E33" i="3"/>
  <c r="E32" i="3" s="1"/>
  <c r="E31" i="3" s="1"/>
  <c r="D33" i="3"/>
  <c r="D32" i="3" s="1"/>
  <c r="C33" i="3"/>
  <c r="O32" i="3"/>
  <c r="M32" i="3"/>
  <c r="I32" i="3"/>
  <c r="G32" i="3"/>
  <c r="C32" i="3"/>
  <c r="C31" i="3" s="1"/>
  <c r="C30" i="3" s="1"/>
  <c r="M31" i="3"/>
  <c r="M30" i="3" s="1"/>
  <c r="G31" i="3"/>
  <c r="G30" i="3" s="1"/>
  <c r="D31" i="3"/>
  <c r="K30" i="3"/>
  <c r="E30" i="3"/>
  <c r="AB29" i="3"/>
  <c r="O29" i="3"/>
  <c r="AC29" i="3" s="1"/>
  <c r="AB28" i="3"/>
  <c r="O28" i="3"/>
  <c r="AC28" i="3" s="1"/>
  <c r="AA27" i="3"/>
  <c r="AA23" i="3" s="1"/>
  <c r="AA22" i="3" s="1"/>
  <c r="Z27" i="3"/>
  <c r="Z23" i="3" s="1"/>
  <c r="Z22" i="3" s="1"/>
  <c r="Y27" i="3"/>
  <c r="X27" i="3"/>
  <c r="W27" i="3"/>
  <c r="W23" i="3" s="1"/>
  <c r="W22" i="3" s="1"/>
  <c r="V27" i="3"/>
  <c r="U27" i="3"/>
  <c r="U23" i="3" s="1"/>
  <c r="T27" i="3"/>
  <c r="T23" i="3" s="1"/>
  <c r="T22" i="3" s="1"/>
  <c r="S27" i="3"/>
  <c r="S23" i="3" s="1"/>
  <c r="R27" i="3"/>
  <c r="R23" i="3" s="1"/>
  <c r="R22" i="3" s="1"/>
  <c r="Q27" i="3"/>
  <c r="Q23" i="3" s="1"/>
  <c r="Q22" i="3" s="1"/>
  <c r="P27" i="3"/>
  <c r="P23" i="3" s="1"/>
  <c r="P22" i="3" s="1"/>
  <c r="O27" i="3"/>
  <c r="AC26" i="3"/>
  <c r="AB26" i="3"/>
  <c r="O26" i="3"/>
  <c r="AC25" i="3"/>
  <c r="AB25" i="3"/>
  <c r="O25" i="3"/>
  <c r="AB24" i="3"/>
  <c r="O24" i="3"/>
  <c r="Y23" i="3"/>
  <c r="Y22" i="3" s="1"/>
  <c r="X23" i="3"/>
  <c r="X22" i="3" s="1"/>
  <c r="V23" i="3"/>
  <c r="V22" i="3" s="1"/>
  <c r="N23" i="3"/>
  <c r="M23" i="3"/>
  <c r="M22" i="3" s="1"/>
  <c r="L23" i="3"/>
  <c r="L22" i="3" s="1"/>
  <c r="K23" i="3"/>
  <c r="J23" i="3"/>
  <c r="I23" i="3"/>
  <c r="H23" i="3"/>
  <c r="G23" i="3"/>
  <c r="G22" i="3" s="1"/>
  <c r="F23" i="3"/>
  <c r="F22" i="3" s="1"/>
  <c r="E23" i="3"/>
  <c r="E22" i="3" s="1"/>
  <c r="D23" i="3"/>
  <c r="D22" i="3" s="1"/>
  <c r="C23" i="3"/>
  <c r="U22" i="3"/>
  <c r="S22" i="3"/>
  <c r="N22" i="3"/>
  <c r="K22" i="3"/>
  <c r="J22" i="3"/>
  <c r="I22" i="3"/>
  <c r="H22" i="3"/>
  <c r="C22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AA20" i="3"/>
  <c r="AA19" i="3" s="1"/>
  <c r="Z20" i="3"/>
  <c r="Y20" i="3"/>
  <c r="Y19" i="3" s="1"/>
  <c r="X20" i="3"/>
  <c r="X19" i="3" s="1"/>
  <c r="W20" i="3"/>
  <c r="W19" i="3" s="1"/>
  <c r="V20" i="3"/>
  <c r="V19" i="3" s="1"/>
  <c r="U20" i="3"/>
  <c r="U19" i="3" s="1"/>
  <c r="T20" i="3"/>
  <c r="T19" i="3" s="1"/>
  <c r="S20" i="3"/>
  <c r="S19" i="3" s="1"/>
  <c r="R20" i="3"/>
  <c r="R19" i="3" s="1"/>
  <c r="Q20" i="3"/>
  <c r="Q19" i="3" s="1"/>
  <c r="P20" i="3"/>
  <c r="O20" i="3"/>
  <c r="O19" i="3" s="1"/>
  <c r="Z19" i="3"/>
  <c r="P19" i="3"/>
  <c r="N19" i="3"/>
  <c r="N9" i="3" s="1"/>
  <c r="N8" i="3" s="1"/>
  <c r="M19" i="3"/>
  <c r="L19" i="3"/>
  <c r="L9" i="3" s="1"/>
  <c r="K19" i="3"/>
  <c r="J19" i="3"/>
  <c r="I19" i="3"/>
  <c r="H19" i="3"/>
  <c r="G19" i="3"/>
  <c r="F19" i="3"/>
  <c r="F9" i="3" s="1"/>
  <c r="E19" i="3"/>
  <c r="D19" i="3"/>
  <c r="C19" i="3"/>
  <c r="AB18" i="3"/>
  <c r="O18" i="3"/>
  <c r="AC18" i="3" s="1"/>
  <c r="AA17" i="3"/>
  <c r="AA16" i="3" s="1"/>
  <c r="AA15" i="3" s="1"/>
  <c r="Z17" i="3"/>
  <c r="Y17" i="3"/>
  <c r="Y16" i="3" s="1"/>
  <c r="Y15" i="3" s="1"/>
  <c r="Y10" i="3" s="1"/>
  <c r="X17" i="3"/>
  <c r="W17" i="3"/>
  <c r="W16" i="3" s="1"/>
  <c r="W15" i="3" s="1"/>
  <c r="V17" i="3"/>
  <c r="V16" i="3" s="1"/>
  <c r="V15" i="3" s="1"/>
  <c r="V10" i="3" s="1"/>
  <c r="V9" i="3" s="1"/>
  <c r="U17" i="3"/>
  <c r="T17" i="3"/>
  <c r="T16" i="3" s="1"/>
  <c r="T15" i="3" s="1"/>
  <c r="T10" i="3" s="1"/>
  <c r="T9" i="3" s="1"/>
  <c r="S17" i="3"/>
  <c r="S16" i="3" s="1"/>
  <c r="S15" i="3" s="1"/>
  <c r="S10" i="3" s="1"/>
  <c r="S9" i="3" s="1"/>
  <c r="R17" i="3"/>
  <c r="R16" i="3" s="1"/>
  <c r="R15" i="3" s="1"/>
  <c r="R10" i="3" s="1"/>
  <c r="R9" i="3" s="1"/>
  <c r="Q17" i="3"/>
  <c r="Q16" i="3" s="1"/>
  <c r="Q15" i="3" s="1"/>
  <c r="Q10" i="3" s="1"/>
  <c r="P17" i="3"/>
  <c r="O17" i="3"/>
  <c r="O16" i="3" s="1"/>
  <c r="O15" i="3" s="1"/>
  <c r="Z16" i="3"/>
  <c r="Z15" i="3" s="1"/>
  <c r="X16" i="3"/>
  <c r="X15" i="3" s="1"/>
  <c r="X10" i="3" s="1"/>
  <c r="X9" i="3" s="1"/>
  <c r="U16" i="3"/>
  <c r="U15" i="3" s="1"/>
  <c r="P16" i="3"/>
  <c r="P15" i="3" s="1"/>
  <c r="N16" i="3"/>
  <c r="N15" i="3" s="1"/>
  <c r="M16" i="3"/>
  <c r="M15" i="3" s="1"/>
  <c r="M10" i="3" s="1"/>
  <c r="L16" i="3"/>
  <c r="L15" i="3" s="1"/>
  <c r="K16" i="3"/>
  <c r="J16" i="3"/>
  <c r="I16" i="3"/>
  <c r="H16" i="3"/>
  <c r="H15" i="3" s="1"/>
  <c r="G16" i="3"/>
  <c r="G15" i="3" s="1"/>
  <c r="G10" i="3" s="1"/>
  <c r="F16" i="3"/>
  <c r="F15" i="3" s="1"/>
  <c r="E16" i="3"/>
  <c r="D16" i="3"/>
  <c r="C16" i="3"/>
  <c r="K15" i="3"/>
  <c r="K10" i="3" s="1"/>
  <c r="J15" i="3"/>
  <c r="J10" i="3" s="1"/>
  <c r="J9" i="3" s="1"/>
  <c r="J8" i="3" s="1"/>
  <c r="I15" i="3"/>
  <c r="E15" i="3"/>
  <c r="E10" i="3" s="1"/>
  <c r="D15" i="3"/>
  <c r="C15" i="3"/>
  <c r="AC14" i="3"/>
  <c r="AD14" i="3" s="1"/>
  <c r="AB14" i="3"/>
  <c r="O14" i="3"/>
  <c r="AB13" i="3"/>
  <c r="AC13" i="3" s="1"/>
  <c r="U13" i="3"/>
  <c r="O13" i="3"/>
  <c r="AB12" i="3"/>
  <c r="AC12" i="3" s="1"/>
  <c r="AD12" i="3" s="1"/>
  <c r="W12" i="3"/>
  <c r="W11" i="3" s="1"/>
  <c r="O12" i="3"/>
  <c r="AB11" i="3"/>
  <c r="AA11" i="3"/>
  <c r="Z11" i="3"/>
  <c r="Y11" i="3"/>
  <c r="X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I10" i="3" s="1"/>
  <c r="H11" i="3"/>
  <c r="H10" i="3" s="1"/>
  <c r="G11" i="3"/>
  <c r="F11" i="3"/>
  <c r="E11" i="3"/>
  <c r="D11" i="3"/>
  <c r="C11" i="3"/>
  <c r="C10" i="3" s="1"/>
  <c r="N10" i="3"/>
  <c r="L10" i="3"/>
  <c r="F10" i="3"/>
  <c r="D10" i="3"/>
  <c r="D9" i="3" s="1"/>
  <c r="K9" i="3"/>
  <c r="K8" i="3" s="1"/>
  <c r="E9" i="3"/>
  <c r="E8" i="3" s="1"/>
  <c r="E60" i="3" s="1"/>
  <c r="E8" i="5" l="1"/>
  <c r="AD20" i="5"/>
  <c r="AC20" i="5"/>
  <c r="AD38" i="5"/>
  <c r="AC38" i="5"/>
  <c r="O37" i="5"/>
  <c r="N56" i="5"/>
  <c r="R8" i="5"/>
  <c r="R56" i="5" s="1"/>
  <c r="AB28" i="5"/>
  <c r="H56" i="5"/>
  <c r="S8" i="5"/>
  <c r="S56" i="5" s="1"/>
  <c r="N10" i="5"/>
  <c r="N9" i="5" s="1"/>
  <c r="N8" i="5" s="1"/>
  <c r="G8" i="5"/>
  <c r="G56" i="5" s="1"/>
  <c r="W8" i="5"/>
  <c r="W56" i="5" s="1"/>
  <c r="O17" i="5"/>
  <c r="AC17" i="5" s="1"/>
  <c r="AD25" i="5"/>
  <c r="AB25" i="5"/>
  <c r="AC25" i="5" s="1"/>
  <c r="Z22" i="5"/>
  <c r="Z21" i="5" s="1"/>
  <c r="AB21" i="5" s="1"/>
  <c r="M8" i="5"/>
  <c r="M56" i="5" s="1"/>
  <c r="AD26" i="5"/>
  <c r="AC26" i="5"/>
  <c r="Q29" i="5"/>
  <c r="Q28" i="5" s="1"/>
  <c r="Q8" i="5" s="1"/>
  <c r="Q56" i="5" s="1"/>
  <c r="W29" i="5"/>
  <c r="W28" i="5" s="1"/>
  <c r="O35" i="5"/>
  <c r="O39" i="5"/>
  <c r="AC39" i="5" s="1"/>
  <c r="M42" i="5"/>
  <c r="M41" i="5" s="1"/>
  <c r="C11" i="5"/>
  <c r="C10" i="5" s="1"/>
  <c r="C9" i="5" s="1"/>
  <c r="C8" i="5" s="1"/>
  <c r="C56" i="5" s="1"/>
  <c r="I11" i="5"/>
  <c r="I10" i="5" s="1"/>
  <c r="I9" i="5" s="1"/>
  <c r="O12" i="5"/>
  <c r="O24" i="5"/>
  <c r="I29" i="5"/>
  <c r="I28" i="5" s="1"/>
  <c r="R29" i="5"/>
  <c r="R28" i="5" s="1"/>
  <c r="X29" i="5"/>
  <c r="X28" i="5" s="1"/>
  <c r="X8" i="5" s="1"/>
  <c r="X56" i="5" s="1"/>
  <c r="O32" i="5"/>
  <c r="N42" i="5"/>
  <c r="N41" i="5" s="1"/>
  <c r="O47" i="5"/>
  <c r="AC55" i="5"/>
  <c r="H10" i="5"/>
  <c r="H9" i="5" s="1"/>
  <c r="H8" i="5" s="1"/>
  <c r="J10" i="5"/>
  <c r="J9" i="5" s="1"/>
  <c r="P10" i="5"/>
  <c r="P9" i="5" s="1"/>
  <c r="P8" i="5" s="1"/>
  <c r="P56" i="5" s="1"/>
  <c r="AB14" i="5"/>
  <c r="AB10" i="5" s="1"/>
  <c r="AB9" i="5" s="1"/>
  <c r="D22" i="5"/>
  <c r="D21" i="5" s="1"/>
  <c r="D8" i="5" s="1"/>
  <c r="D56" i="5" s="1"/>
  <c r="J22" i="5"/>
  <c r="J21" i="5" s="1"/>
  <c r="AB22" i="5"/>
  <c r="E22" i="5"/>
  <c r="E21" i="5" s="1"/>
  <c r="K22" i="5"/>
  <c r="K21" i="5" s="1"/>
  <c r="K8" i="5" s="1"/>
  <c r="K56" i="5" s="1"/>
  <c r="O27" i="5"/>
  <c r="J29" i="5"/>
  <c r="J28" i="5" s="1"/>
  <c r="O40" i="5"/>
  <c r="AC40" i="5" s="1"/>
  <c r="F42" i="5"/>
  <c r="F41" i="5" s="1"/>
  <c r="F8" i="5" s="1"/>
  <c r="F56" i="5" s="1"/>
  <c r="O44" i="5"/>
  <c r="I41" i="5"/>
  <c r="O48" i="5"/>
  <c r="AC48" i="5" s="1"/>
  <c r="O53" i="5"/>
  <c r="G42" i="5"/>
  <c r="G41" i="5" s="1"/>
  <c r="Y10" i="5"/>
  <c r="Y9" i="5" s="1"/>
  <c r="Y8" i="5" s="1"/>
  <c r="Y56" i="5" s="1"/>
  <c r="O16" i="5"/>
  <c r="O36" i="5"/>
  <c r="AC36" i="5" s="1"/>
  <c r="T10" i="5"/>
  <c r="T9" i="5" s="1"/>
  <c r="T8" i="5" s="1"/>
  <c r="T56" i="5" s="1"/>
  <c r="Z10" i="5"/>
  <c r="Z9" i="5" s="1"/>
  <c r="Z8" i="5" s="1"/>
  <c r="Z56" i="5" s="1"/>
  <c r="AD23" i="5"/>
  <c r="AC23" i="5"/>
  <c r="L29" i="5"/>
  <c r="L28" i="5" s="1"/>
  <c r="L8" i="5" s="1"/>
  <c r="L56" i="5" s="1"/>
  <c r="O45" i="5"/>
  <c r="AC45" i="5" s="1"/>
  <c r="O49" i="5"/>
  <c r="U56" i="5"/>
  <c r="AA56" i="5"/>
  <c r="E56" i="5"/>
  <c r="C43" i="5"/>
  <c r="C42" i="5" s="1"/>
  <c r="C41" i="5" s="1"/>
  <c r="O19" i="5"/>
  <c r="H8" i="4"/>
  <c r="H31" i="4" s="1"/>
  <c r="H33" i="4" s="1"/>
  <c r="R44" i="3"/>
  <c r="R43" i="3" s="1"/>
  <c r="W70" i="3"/>
  <c r="Y79" i="3"/>
  <c r="Y78" i="3" s="1"/>
  <c r="G8" i="4"/>
  <c r="G31" i="4" s="1"/>
  <c r="G33" i="4" s="1"/>
  <c r="U21" i="4"/>
  <c r="S23" i="4"/>
  <c r="H9" i="3"/>
  <c r="H8" i="3" s="1"/>
  <c r="H60" i="3" s="1"/>
  <c r="H86" i="3" s="1"/>
  <c r="H92" i="3" s="1"/>
  <c r="T31" i="3"/>
  <c r="T30" i="3" s="1"/>
  <c r="Z31" i="3"/>
  <c r="Z30" i="3" s="1"/>
  <c r="Q56" i="3"/>
  <c r="Q55" i="3" s="1"/>
  <c r="W56" i="3"/>
  <c r="W55" i="3" s="1"/>
  <c r="AB58" i="3"/>
  <c r="AC58" i="3" s="1"/>
  <c r="V56" i="3"/>
  <c r="V55" i="3" s="1"/>
  <c r="Q63" i="3"/>
  <c r="W63" i="3"/>
  <c r="V63" i="3"/>
  <c r="X72" i="3"/>
  <c r="R82" i="3"/>
  <c r="X82" i="3"/>
  <c r="U12" i="4"/>
  <c r="U11" i="4" s="1"/>
  <c r="U10" i="4" s="1"/>
  <c r="U9" i="4" s="1"/>
  <c r="E8" i="4"/>
  <c r="E31" i="4" s="1"/>
  <c r="E33" i="4" s="1"/>
  <c r="S18" i="4"/>
  <c r="S17" i="4" s="1"/>
  <c r="S16" i="4" s="1"/>
  <c r="S15" i="4" s="1"/>
  <c r="H53" i="4"/>
  <c r="H52" i="4" s="1"/>
  <c r="H51" i="4" s="1"/>
  <c r="V21" i="4"/>
  <c r="T23" i="4"/>
  <c r="P28" i="4"/>
  <c r="P27" i="4" s="1"/>
  <c r="W28" i="4"/>
  <c r="W27" i="4" s="1"/>
  <c r="D60" i="4"/>
  <c r="D59" i="4" s="1"/>
  <c r="D16" i="4"/>
  <c r="D15" i="4" s="1"/>
  <c r="D8" i="4" s="1"/>
  <c r="D31" i="4" s="1"/>
  <c r="D33" i="4" s="1"/>
  <c r="H65" i="4"/>
  <c r="H64" i="4" s="1"/>
  <c r="H63" i="4" s="1"/>
  <c r="H44" i="4" s="1"/>
  <c r="H67" i="4" s="1"/>
  <c r="V44" i="3"/>
  <c r="V43" i="3" s="1"/>
  <c r="D78" i="3"/>
  <c r="P78" i="3"/>
  <c r="AB13" i="4"/>
  <c r="O49" i="4" s="1"/>
  <c r="X44" i="3"/>
  <c r="V72" i="3"/>
  <c r="S79" i="3"/>
  <c r="S78" i="3" s="1"/>
  <c r="T87" i="3"/>
  <c r="V28" i="4"/>
  <c r="V27" i="4" s="1"/>
  <c r="C9" i="3"/>
  <c r="I9" i="3"/>
  <c r="C70" i="3"/>
  <c r="C67" i="3" s="1"/>
  <c r="C62" i="3" s="1"/>
  <c r="I70" i="3"/>
  <c r="I67" i="3" s="1"/>
  <c r="G62" i="3"/>
  <c r="X87" i="3"/>
  <c r="L8" i="4"/>
  <c r="L31" i="4" s="1"/>
  <c r="L33" i="4" s="1"/>
  <c r="T18" i="4"/>
  <c r="T17" i="4" s="1"/>
  <c r="T16" i="4" s="1"/>
  <c r="T15" i="4" s="1"/>
  <c r="O20" i="4"/>
  <c r="W21" i="4"/>
  <c r="W16" i="4" s="1"/>
  <c r="U23" i="4"/>
  <c r="Q28" i="4"/>
  <c r="Q27" i="4" s="1"/>
  <c r="AA44" i="3"/>
  <c r="AA43" i="3" s="1"/>
  <c r="J78" i="3"/>
  <c r="J62" i="3" s="1"/>
  <c r="O22" i="4"/>
  <c r="O21" i="4" s="1"/>
  <c r="AC29" i="4"/>
  <c r="AD29" i="4" s="1"/>
  <c r="N65" i="4"/>
  <c r="N64" i="4" s="1"/>
  <c r="N63" i="4" s="1"/>
  <c r="AB40" i="3"/>
  <c r="P72" i="3"/>
  <c r="R87" i="3"/>
  <c r="T8" i="4"/>
  <c r="T31" i="4" s="1"/>
  <c r="T33" i="4" s="1"/>
  <c r="S56" i="3"/>
  <c r="S55" i="3" s="1"/>
  <c r="AA63" i="3"/>
  <c r="S63" i="3"/>
  <c r="Y63" i="3"/>
  <c r="T72" i="3"/>
  <c r="Z72" i="3"/>
  <c r="Q79" i="3"/>
  <c r="W79" i="3"/>
  <c r="Q87" i="3"/>
  <c r="Y12" i="4"/>
  <c r="Y11" i="4" s="1"/>
  <c r="Y10" i="4" s="1"/>
  <c r="Y9" i="4" s="1"/>
  <c r="U16" i="4"/>
  <c r="U15" i="4" s="1"/>
  <c r="F8" i="4"/>
  <c r="F31" i="4" s="1"/>
  <c r="F33" i="4" s="1"/>
  <c r="M8" i="4"/>
  <c r="M31" i="4" s="1"/>
  <c r="M33" i="4" s="1"/>
  <c r="AB12" i="4"/>
  <c r="K8" i="4"/>
  <c r="K31" i="4" s="1"/>
  <c r="K33" i="4" s="1"/>
  <c r="O13" i="4"/>
  <c r="O12" i="4" s="1"/>
  <c r="O11" i="4" s="1"/>
  <c r="O10" i="4" s="1"/>
  <c r="O9" i="4" s="1"/>
  <c r="F65" i="4"/>
  <c r="F64" i="4" s="1"/>
  <c r="F63" i="4" s="1"/>
  <c r="S28" i="4"/>
  <c r="J49" i="4"/>
  <c r="J48" i="4" s="1"/>
  <c r="J47" i="4" s="1"/>
  <c r="J46" i="4" s="1"/>
  <c r="J45" i="4" s="1"/>
  <c r="W12" i="4"/>
  <c r="W11" i="4" s="1"/>
  <c r="W10" i="4" s="1"/>
  <c r="W9" i="4" s="1"/>
  <c r="I60" i="4"/>
  <c r="I59" i="4" s="1"/>
  <c r="V23" i="4"/>
  <c r="AC26" i="4"/>
  <c r="AD26" i="4" s="1"/>
  <c r="G51" i="4"/>
  <c r="G44" i="4" s="1"/>
  <c r="G67" i="4" s="1"/>
  <c r="U52" i="4"/>
  <c r="U51" i="4" s="1"/>
  <c r="N16" i="4"/>
  <c r="N15" i="4" s="1"/>
  <c r="N8" i="4" s="1"/>
  <c r="N31" i="4" s="1"/>
  <c r="N33" i="4" s="1"/>
  <c r="V16" i="4"/>
  <c r="V15" i="4" s="1"/>
  <c r="O19" i="4"/>
  <c r="O18" i="4" s="1"/>
  <c r="I52" i="4"/>
  <c r="AB19" i="4"/>
  <c r="P21" i="4"/>
  <c r="E58" i="4"/>
  <c r="E57" i="4" s="1"/>
  <c r="R21" i="4"/>
  <c r="K58" i="4"/>
  <c r="K57" i="4" s="1"/>
  <c r="X21" i="4"/>
  <c r="W23" i="4"/>
  <c r="J60" i="4"/>
  <c r="J59" i="4" s="1"/>
  <c r="F58" i="4"/>
  <c r="F57" i="4" s="1"/>
  <c r="F52" i="4" s="1"/>
  <c r="F51" i="4" s="1"/>
  <c r="F44" i="4" s="1"/>
  <c r="F67" i="4" s="1"/>
  <c r="AA8" i="4"/>
  <c r="AA31" i="4" s="1"/>
  <c r="AA33" i="4" s="1"/>
  <c r="C49" i="4"/>
  <c r="C48" i="4" s="1"/>
  <c r="C47" i="4" s="1"/>
  <c r="C46" i="4" s="1"/>
  <c r="C45" i="4" s="1"/>
  <c r="P12" i="4"/>
  <c r="P11" i="4" s="1"/>
  <c r="P10" i="4" s="1"/>
  <c r="P9" i="4" s="1"/>
  <c r="I49" i="4"/>
  <c r="I48" i="4" s="1"/>
  <c r="I47" i="4" s="1"/>
  <c r="I46" i="4" s="1"/>
  <c r="I45" i="4" s="1"/>
  <c r="V12" i="4"/>
  <c r="V11" i="4" s="1"/>
  <c r="V10" i="4" s="1"/>
  <c r="V9" i="4" s="1"/>
  <c r="AA63" i="4"/>
  <c r="AB66" i="4"/>
  <c r="AC66" i="4" s="1"/>
  <c r="D52" i="4"/>
  <c r="D51" i="4" s="1"/>
  <c r="D49" i="4"/>
  <c r="D48" i="4" s="1"/>
  <c r="D47" i="4" s="1"/>
  <c r="D46" i="4" s="1"/>
  <c r="D45" i="4" s="1"/>
  <c r="D44" i="4" s="1"/>
  <c r="D67" i="4" s="1"/>
  <c r="Q12" i="4"/>
  <c r="Q11" i="4" s="1"/>
  <c r="Q10" i="4" s="1"/>
  <c r="Q9" i="4" s="1"/>
  <c r="Q8" i="4" s="1"/>
  <c r="Q31" i="4" s="1"/>
  <c r="Q33" i="4" s="1"/>
  <c r="N53" i="4"/>
  <c r="N52" i="4" s="1"/>
  <c r="N51" i="4" s="1"/>
  <c r="N44" i="4" s="1"/>
  <c r="N67" i="4" s="1"/>
  <c r="C60" i="4"/>
  <c r="P23" i="4"/>
  <c r="AB24" i="4"/>
  <c r="Z12" i="4"/>
  <c r="Z11" i="4" s="1"/>
  <c r="Z10" i="4" s="1"/>
  <c r="Z9" i="4" s="1"/>
  <c r="O50" i="4"/>
  <c r="AC50" i="4" s="1"/>
  <c r="AC14" i="4"/>
  <c r="I17" i="4"/>
  <c r="I16" i="4" s="1"/>
  <c r="I15" i="4" s="1"/>
  <c r="I8" i="4" s="1"/>
  <c r="I31" i="4" s="1"/>
  <c r="I33" i="4" s="1"/>
  <c r="P18" i="4"/>
  <c r="P17" i="4" s="1"/>
  <c r="J52" i="4"/>
  <c r="Y21" i="4"/>
  <c r="L58" i="4"/>
  <c r="L57" i="4" s="1"/>
  <c r="L52" i="4" s="1"/>
  <c r="L51" i="4" s="1"/>
  <c r="L44" i="4" s="1"/>
  <c r="L67" i="4" s="1"/>
  <c r="Z23" i="4"/>
  <c r="Z15" i="4" s="1"/>
  <c r="X44" i="4"/>
  <c r="X67" i="4" s="1"/>
  <c r="R44" i="4"/>
  <c r="R67" i="4" s="1"/>
  <c r="E55" i="4"/>
  <c r="E54" i="4" s="1"/>
  <c r="E53" i="4" s="1"/>
  <c r="C8" i="4"/>
  <c r="M51" i="4"/>
  <c r="M44" i="4" s="1"/>
  <c r="M67" i="4" s="1"/>
  <c r="AB22" i="4"/>
  <c r="L65" i="4"/>
  <c r="L64" i="4" s="1"/>
  <c r="L63" i="4" s="1"/>
  <c r="Y28" i="4"/>
  <c r="Y27" i="4" s="1"/>
  <c r="J16" i="4"/>
  <c r="J15" i="4" s="1"/>
  <c r="J8" i="4" s="1"/>
  <c r="J31" i="4" s="1"/>
  <c r="J33" i="4" s="1"/>
  <c r="Y18" i="4"/>
  <c r="Y17" i="4" s="1"/>
  <c r="Y16" i="4" s="1"/>
  <c r="Y15" i="4" s="1"/>
  <c r="Y8" i="4" s="1"/>
  <c r="Y31" i="4" s="1"/>
  <c r="Y33" i="4" s="1"/>
  <c r="R17" i="4"/>
  <c r="R16" i="4" s="1"/>
  <c r="R15" i="4" s="1"/>
  <c r="R8" i="4" s="1"/>
  <c r="R31" i="4" s="1"/>
  <c r="R33" i="4" s="1"/>
  <c r="X18" i="4"/>
  <c r="X17" i="4" s="1"/>
  <c r="K55" i="4"/>
  <c r="K54" i="4" s="1"/>
  <c r="K53" i="4" s="1"/>
  <c r="K52" i="4" s="1"/>
  <c r="K51" i="4" s="1"/>
  <c r="K44" i="4" s="1"/>
  <c r="K67" i="4" s="1"/>
  <c r="AA44" i="4"/>
  <c r="AA67" i="4" s="1"/>
  <c r="C57" i="4"/>
  <c r="C52" i="4" s="1"/>
  <c r="O56" i="4"/>
  <c r="AB20" i="4"/>
  <c r="U44" i="4"/>
  <c r="U67" i="4" s="1"/>
  <c r="F59" i="4"/>
  <c r="L59" i="4"/>
  <c r="O28" i="4"/>
  <c r="O27" i="4" s="1"/>
  <c r="C64" i="4"/>
  <c r="P44" i="4"/>
  <c r="P67" i="4" s="1"/>
  <c r="O61" i="4"/>
  <c r="AB64" i="4"/>
  <c r="AB63" i="4" s="1"/>
  <c r="AB44" i="4" s="1"/>
  <c r="AB67" i="4" s="1"/>
  <c r="K65" i="4"/>
  <c r="K64" i="4" s="1"/>
  <c r="K63" i="4" s="1"/>
  <c r="X28" i="4"/>
  <c r="X27" i="4" s="1"/>
  <c r="Z51" i="4"/>
  <c r="Z44" i="4" s="1"/>
  <c r="Z67" i="4" s="1"/>
  <c r="O62" i="4"/>
  <c r="AB30" i="4"/>
  <c r="AC30" i="4" s="1"/>
  <c r="R31" i="3"/>
  <c r="R30" i="3" s="1"/>
  <c r="R8" i="3" s="1"/>
  <c r="P31" i="3"/>
  <c r="F62" i="3"/>
  <c r="P10" i="3"/>
  <c r="P9" i="3" s="1"/>
  <c r="Y9" i="3"/>
  <c r="AB20" i="3"/>
  <c r="AB19" i="3" s="1"/>
  <c r="AC19" i="3" s="1"/>
  <c r="AD19" i="3" s="1"/>
  <c r="P44" i="3"/>
  <c r="P56" i="3"/>
  <c r="P55" i="3" s="1"/>
  <c r="O63" i="3"/>
  <c r="U63" i="3"/>
  <c r="M62" i="3"/>
  <c r="S72" i="3"/>
  <c r="S70" i="3" s="1"/>
  <c r="S67" i="3" s="1"/>
  <c r="S62" i="3" s="1"/>
  <c r="O75" i="3"/>
  <c r="U75" i="3"/>
  <c r="AA75" i="3"/>
  <c r="E78" i="3"/>
  <c r="E62" i="3" s="1"/>
  <c r="E86" i="3" s="1"/>
  <c r="E92" i="3" s="1"/>
  <c r="K78" i="3"/>
  <c r="K62" i="3" s="1"/>
  <c r="K86" i="3" s="1"/>
  <c r="K92" i="3" s="1"/>
  <c r="T82" i="3"/>
  <c r="Z82" i="3"/>
  <c r="Z78" i="3" s="1"/>
  <c r="S44" i="3"/>
  <c r="S43" i="3" s="1"/>
  <c r="Y44" i="3"/>
  <c r="Y43" i="3" s="1"/>
  <c r="R56" i="3"/>
  <c r="R55" i="3" s="1"/>
  <c r="R60" i="3" s="1"/>
  <c r="X56" i="3"/>
  <c r="X55" i="3" s="1"/>
  <c r="R63" i="3"/>
  <c r="X63" i="3"/>
  <c r="P75" i="3"/>
  <c r="V75" i="3"/>
  <c r="N78" i="3"/>
  <c r="N62" i="3" s="1"/>
  <c r="T79" i="3"/>
  <c r="AB83" i="3"/>
  <c r="AB82" i="3" s="1"/>
  <c r="AC82" i="3" s="1"/>
  <c r="O82" i="3"/>
  <c r="U82" i="3"/>
  <c r="U78" i="3" s="1"/>
  <c r="AA82" i="3"/>
  <c r="U87" i="3"/>
  <c r="Z10" i="3"/>
  <c r="Z9" i="3" s="1"/>
  <c r="AB17" i="3"/>
  <c r="AB16" i="3" s="1"/>
  <c r="AB34" i="3"/>
  <c r="Y56" i="3"/>
  <c r="Y55" i="3" s="1"/>
  <c r="W67" i="3"/>
  <c r="AB73" i="3"/>
  <c r="AC73" i="3" s="1"/>
  <c r="AD73" i="3" s="1"/>
  <c r="AB80" i="3"/>
  <c r="AC80" i="3" s="1"/>
  <c r="AD80" i="3" s="1"/>
  <c r="V78" i="3"/>
  <c r="Q9" i="3"/>
  <c r="Q8" i="3" s="1"/>
  <c r="Q60" i="3" s="1"/>
  <c r="F8" i="3"/>
  <c r="V31" i="3"/>
  <c r="V30" i="3" s="1"/>
  <c r="V8" i="3" s="1"/>
  <c r="P39" i="3"/>
  <c r="AC64" i="3"/>
  <c r="V70" i="3"/>
  <c r="V67" i="3" s="1"/>
  <c r="V62" i="3" s="1"/>
  <c r="R75" i="3"/>
  <c r="R70" i="3" s="1"/>
  <c r="R67" i="3" s="1"/>
  <c r="X75" i="3"/>
  <c r="X70" i="3" s="1"/>
  <c r="X67" i="3" s="1"/>
  <c r="H62" i="3"/>
  <c r="W82" i="3"/>
  <c r="W78" i="3" s="1"/>
  <c r="L62" i="3"/>
  <c r="U10" i="3"/>
  <c r="G9" i="3"/>
  <c r="G8" i="3" s="1"/>
  <c r="G60" i="3" s="1"/>
  <c r="G86" i="3" s="1"/>
  <c r="G92" i="3" s="1"/>
  <c r="M9" i="3"/>
  <c r="M8" i="3" s="1"/>
  <c r="M60" i="3" s="1"/>
  <c r="M86" i="3" s="1"/>
  <c r="M92" i="3" s="1"/>
  <c r="Q72" i="3"/>
  <c r="Q70" i="3" s="1"/>
  <c r="Q67" i="3" s="1"/>
  <c r="T70" i="3"/>
  <c r="T67" i="3" s="1"/>
  <c r="AB91" i="3"/>
  <c r="AC91" i="3" s="1"/>
  <c r="AD91" i="3" s="1"/>
  <c r="AC40" i="3"/>
  <c r="AD40" i="3" s="1"/>
  <c r="AB39" i="3"/>
  <c r="AC39" i="3" s="1"/>
  <c r="AD39" i="3" s="1"/>
  <c r="Z8" i="3"/>
  <c r="AC16" i="3"/>
  <c r="AD16" i="3" s="1"/>
  <c r="AB15" i="3"/>
  <c r="AC15" i="3" s="1"/>
  <c r="AD15" i="3" s="1"/>
  <c r="C8" i="3"/>
  <c r="C60" i="3" s="1"/>
  <c r="I8" i="3"/>
  <c r="I60" i="3" s="1"/>
  <c r="U44" i="3"/>
  <c r="U43" i="3" s="1"/>
  <c r="AB50" i="3"/>
  <c r="AC50" i="3" s="1"/>
  <c r="AD50" i="3" s="1"/>
  <c r="Q78" i="3"/>
  <c r="O10" i="3"/>
  <c r="O9" i="3" s="1"/>
  <c r="O8" i="3" s="1"/>
  <c r="O60" i="3" s="1"/>
  <c r="U9" i="3"/>
  <c r="AC11" i="3"/>
  <c r="AD11" i="3" s="1"/>
  <c r="AC17" i="3"/>
  <c r="AD17" i="3" s="1"/>
  <c r="O31" i="3"/>
  <c r="O30" i="3" s="1"/>
  <c r="AC34" i="3"/>
  <c r="AD34" i="3" s="1"/>
  <c r="AB33" i="3"/>
  <c r="P52" i="3"/>
  <c r="P43" i="3" s="1"/>
  <c r="AB53" i="3"/>
  <c r="T44" i="3"/>
  <c r="T43" i="3" s="1"/>
  <c r="Z44" i="3"/>
  <c r="Z43" i="3" s="1"/>
  <c r="AB59" i="3"/>
  <c r="AC59" i="3" s="1"/>
  <c r="AD59" i="3" s="1"/>
  <c r="U31" i="3"/>
  <c r="U30" i="3" s="1"/>
  <c r="W10" i="3"/>
  <c r="W9" i="3" s="1"/>
  <c r="W8" i="3" s="1"/>
  <c r="W60" i="3" s="1"/>
  <c r="O23" i="3"/>
  <c r="O22" i="3" s="1"/>
  <c r="J60" i="3"/>
  <c r="T55" i="3"/>
  <c r="Z55" i="3"/>
  <c r="AB69" i="3"/>
  <c r="AB71" i="3"/>
  <c r="AC71" i="3" s="1"/>
  <c r="AB10" i="3"/>
  <c r="D30" i="3"/>
  <c r="D8" i="3" s="1"/>
  <c r="D60" i="3" s="1"/>
  <c r="L31" i="3"/>
  <c r="L30" i="3" s="1"/>
  <c r="L8" i="3" s="1"/>
  <c r="L60" i="3" s="1"/>
  <c r="L86" i="3" s="1"/>
  <c r="L92" i="3" s="1"/>
  <c r="AB45" i="3"/>
  <c r="AC46" i="3"/>
  <c r="X43" i="3"/>
  <c r="X8" i="3" s="1"/>
  <c r="X60" i="3" s="1"/>
  <c r="AA10" i="3"/>
  <c r="AA9" i="3" s="1"/>
  <c r="S30" i="3"/>
  <c r="S8" i="3" s="1"/>
  <c r="S60" i="3" s="1"/>
  <c r="AA31" i="3"/>
  <c r="AA30" i="3" s="1"/>
  <c r="AB49" i="3"/>
  <c r="D62" i="3"/>
  <c r="AB84" i="3"/>
  <c r="AC84" i="3" s="1"/>
  <c r="O89" i="3"/>
  <c r="O87" i="3" s="1"/>
  <c r="AB90" i="3"/>
  <c r="AC90" i="3" s="1"/>
  <c r="AB27" i="3"/>
  <c r="AC27" i="3" s="1"/>
  <c r="AC23" i="3" s="1"/>
  <c r="I31" i="3"/>
  <c r="I30" i="3" s="1"/>
  <c r="AB37" i="3"/>
  <c r="K60" i="3"/>
  <c r="AB76" i="3"/>
  <c r="R79" i="3"/>
  <c r="R78" i="3" s="1"/>
  <c r="X79" i="3"/>
  <c r="X78" i="3" s="1"/>
  <c r="AB89" i="3"/>
  <c r="P87" i="3"/>
  <c r="V87" i="3"/>
  <c r="Z70" i="3"/>
  <c r="Z67" i="3" s="1"/>
  <c r="AB85" i="3"/>
  <c r="W87" i="3"/>
  <c r="AB21" i="3"/>
  <c r="AC21" i="3" s="1"/>
  <c r="AD21" i="3" s="1"/>
  <c r="AB66" i="3"/>
  <c r="AC66" i="3" s="1"/>
  <c r="AD66" i="3" s="1"/>
  <c r="AB81" i="3"/>
  <c r="AC81" i="3" s="1"/>
  <c r="F60" i="3"/>
  <c r="F86" i="3" s="1"/>
  <c r="F92" i="3" s="1"/>
  <c r="N60" i="3"/>
  <c r="N86" i="3" s="1"/>
  <c r="N92" i="3" s="1"/>
  <c r="AB57" i="3"/>
  <c r="O61" i="3"/>
  <c r="AB61" i="3"/>
  <c r="AB65" i="3"/>
  <c r="Y67" i="3"/>
  <c r="Y62" i="3" s="1"/>
  <c r="O72" i="3"/>
  <c r="O70" i="3" s="1"/>
  <c r="O67" i="3" s="1"/>
  <c r="U72" i="3"/>
  <c r="U70" i="3" s="1"/>
  <c r="U67" i="3" s="1"/>
  <c r="AA72" i="3"/>
  <c r="AA70" i="3" s="1"/>
  <c r="AA67" i="3" s="1"/>
  <c r="C78" i="3"/>
  <c r="I78" i="3"/>
  <c r="I62" i="3" s="1"/>
  <c r="O78" i="3"/>
  <c r="AA78" i="3"/>
  <c r="AB93" i="3"/>
  <c r="AC93" i="3" s="1"/>
  <c r="AD93" i="3" s="1"/>
  <c r="AB74" i="3"/>
  <c r="AC74" i="3" s="1"/>
  <c r="AD74" i="3" s="1"/>
  <c r="AB77" i="3"/>
  <c r="AC77" i="3" s="1"/>
  <c r="AD77" i="3" s="1"/>
  <c r="AC88" i="3"/>
  <c r="AD88" i="3" s="1"/>
  <c r="AB8" i="5" l="1"/>
  <c r="AB56" i="5" s="1"/>
  <c r="AD27" i="5"/>
  <c r="AC27" i="5"/>
  <c r="O46" i="5"/>
  <c r="AC46" i="5" s="1"/>
  <c r="AC47" i="5"/>
  <c r="J8" i="5"/>
  <c r="J56" i="5" s="1"/>
  <c r="AD12" i="5"/>
  <c r="AC12" i="5"/>
  <c r="O11" i="5"/>
  <c r="AC35" i="5"/>
  <c r="O34" i="5"/>
  <c r="AD35" i="5"/>
  <c r="AC53" i="5"/>
  <c r="O52" i="5"/>
  <c r="AD37" i="5"/>
  <c r="AC37" i="5"/>
  <c r="O43" i="5"/>
  <c r="AC44" i="5"/>
  <c r="AD24" i="5"/>
  <c r="AC24" i="5"/>
  <c r="O22" i="5"/>
  <c r="AC19" i="5"/>
  <c r="O18" i="5"/>
  <c r="AD19" i="5"/>
  <c r="AD49" i="5"/>
  <c r="AC49" i="5"/>
  <c r="AC32" i="5"/>
  <c r="O31" i="5"/>
  <c r="AD32" i="5"/>
  <c r="I8" i="5"/>
  <c r="I56" i="5" s="1"/>
  <c r="AC16" i="5"/>
  <c r="O15" i="5"/>
  <c r="AD16" i="5"/>
  <c r="T62" i="3"/>
  <c r="U8" i="4"/>
  <c r="U31" i="4" s="1"/>
  <c r="U33" i="4" s="1"/>
  <c r="U8" i="3"/>
  <c r="U60" i="3" s="1"/>
  <c r="Q62" i="3"/>
  <c r="Q86" i="3" s="1"/>
  <c r="Q92" i="3" s="1"/>
  <c r="T78" i="3"/>
  <c r="V60" i="3"/>
  <c r="V86" i="3" s="1"/>
  <c r="V92" i="3" s="1"/>
  <c r="W15" i="4"/>
  <c r="AA62" i="3"/>
  <c r="P16" i="4"/>
  <c r="P15" i="4" s="1"/>
  <c r="P8" i="4" s="1"/>
  <c r="P31" i="4" s="1"/>
  <c r="P33" i="4" s="1"/>
  <c r="AC83" i="3"/>
  <c r="AB79" i="3"/>
  <c r="AB23" i="3"/>
  <c r="AB22" i="3" s="1"/>
  <c r="AC22" i="3" s="1"/>
  <c r="U62" i="3"/>
  <c r="U86" i="3" s="1"/>
  <c r="U92" i="3" s="1"/>
  <c r="AC20" i="3"/>
  <c r="AD20" i="3" s="1"/>
  <c r="R62" i="3"/>
  <c r="R86" i="3" s="1"/>
  <c r="R92" i="3" s="1"/>
  <c r="P70" i="3"/>
  <c r="P67" i="3" s="1"/>
  <c r="P62" i="3" s="1"/>
  <c r="O17" i="4"/>
  <c r="O16" i="4" s="1"/>
  <c r="O15" i="4" s="1"/>
  <c r="T8" i="3"/>
  <c r="T60" i="3" s="1"/>
  <c r="T86" i="3" s="1"/>
  <c r="T92" i="3" s="1"/>
  <c r="AC20" i="4"/>
  <c r="AD20" i="4" s="1"/>
  <c r="C51" i="4"/>
  <c r="C44" i="4" s="1"/>
  <c r="C67" i="4" s="1"/>
  <c r="AB23" i="4"/>
  <c r="AC23" i="4" s="1"/>
  <c r="AD23" i="4" s="1"/>
  <c r="AC24" i="4"/>
  <c r="AD24" i="4" s="1"/>
  <c r="W8" i="4"/>
  <c r="W31" i="4" s="1"/>
  <c r="W33" i="4" s="1"/>
  <c r="AD62" i="4"/>
  <c r="AC62" i="4"/>
  <c r="E52" i="4"/>
  <c r="E51" i="4" s="1"/>
  <c r="E44" i="4" s="1"/>
  <c r="E67" i="4" s="1"/>
  <c r="O58" i="4"/>
  <c r="I51" i="4"/>
  <c r="I44" i="4" s="1"/>
  <c r="I67" i="4" s="1"/>
  <c r="J44" i="4"/>
  <c r="J67" i="4" s="1"/>
  <c r="S27" i="4"/>
  <c r="S8" i="4" s="1"/>
  <c r="S31" i="4" s="1"/>
  <c r="S33" i="4" s="1"/>
  <c r="AB28" i="4"/>
  <c r="AD56" i="4"/>
  <c r="AC56" i="4"/>
  <c r="C31" i="4"/>
  <c r="O8" i="4"/>
  <c r="AD49" i="4"/>
  <c r="AC49" i="4"/>
  <c r="O48" i="4"/>
  <c r="AC61" i="4"/>
  <c r="AD61" i="4"/>
  <c r="O60" i="4"/>
  <c r="C59" i="4"/>
  <c r="AC19" i="4"/>
  <c r="AD19" i="4" s="1"/>
  <c r="AB18" i="4"/>
  <c r="O65" i="4"/>
  <c r="X16" i="4"/>
  <c r="X15" i="4" s="1"/>
  <c r="X8" i="4" s="1"/>
  <c r="X31" i="4" s="1"/>
  <c r="X33" i="4" s="1"/>
  <c r="AC22" i="4"/>
  <c r="AD22" i="4" s="1"/>
  <c r="AB21" i="4"/>
  <c r="AC21" i="4" s="1"/>
  <c r="AD21" i="4" s="1"/>
  <c r="J51" i="4"/>
  <c r="Z8" i="4"/>
  <c r="Z31" i="4" s="1"/>
  <c r="Z33" i="4" s="1"/>
  <c r="V8" i="4"/>
  <c r="V31" i="4" s="1"/>
  <c r="V33" i="4" s="1"/>
  <c r="O55" i="4"/>
  <c r="AC13" i="4"/>
  <c r="AD13" i="4" s="1"/>
  <c r="C63" i="4"/>
  <c r="O64" i="4"/>
  <c r="AC12" i="4"/>
  <c r="AD12" i="4" s="1"/>
  <c r="AB11" i="4"/>
  <c r="X62" i="3"/>
  <c r="X86" i="3" s="1"/>
  <c r="X92" i="3" s="1"/>
  <c r="I86" i="3"/>
  <c r="I92" i="3" s="1"/>
  <c r="Z62" i="3"/>
  <c r="W62" i="3"/>
  <c r="W86" i="3" s="1"/>
  <c r="W92" i="3" s="1"/>
  <c r="Y8" i="3"/>
  <c r="Y60" i="3" s="1"/>
  <c r="Y86" i="3" s="1"/>
  <c r="Y92" i="3" s="1"/>
  <c r="C86" i="3"/>
  <c r="C92" i="3" s="1"/>
  <c r="P30" i="3"/>
  <c r="P8" i="3" s="1"/>
  <c r="P60" i="3" s="1"/>
  <c r="P86" i="3" s="1"/>
  <c r="P92" i="3" s="1"/>
  <c r="O62" i="3"/>
  <c r="O86" i="3" s="1"/>
  <c r="AA8" i="3"/>
  <c r="AA60" i="3" s="1"/>
  <c r="AA86" i="3" s="1"/>
  <c r="AA92" i="3" s="1"/>
  <c r="O92" i="3"/>
  <c r="S86" i="3"/>
  <c r="S92" i="3" s="1"/>
  <c r="AB68" i="3"/>
  <c r="AC69" i="3"/>
  <c r="AC10" i="3"/>
  <c r="AD10" i="3" s="1"/>
  <c r="AB9" i="3"/>
  <c r="AB78" i="3"/>
  <c r="AC78" i="3" s="1"/>
  <c r="AD78" i="3" s="1"/>
  <c r="AC79" i="3"/>
  <c r="AD79" i="3" s="1"/>
  <c r="AC65" i="3"/>
  <c r="AD65" i="3" s="1"/>
  <c r="AB63" i="3"/>
  <c r="AC63" i="3" s="1"/>
  <c r="AD63" i="3" s="1"/>
  <c r="AB36" i="3"/>
  <c r="AC36" i="3" s="1"/>
  <c r="AD36" i="3" s="1"/>
  <c r="AC37" i="3"/>
  <c r="AD37" i="3" s="1"/>
  <c r="AC61" i="3"/>
  <c r="AD61" i="3" s="1"/>
  <c r="J86" i="3"/>
  <c r="J92" i="3" s="1"/>
  <c r="AC85" i="3"/>
  <c r="AD85" i="3" s="1"/>
  <c r="AB87" i="3"/>
  <c r="AC87" i="3" s="1"/>
  <c r="AD87" i="3" s="1"/>
  <c r="AC89" i="3"/>
  <c r="AC49" i="3"/>
  <c r="AD49" i="3" s="1"/>
  <c r="AB48" i="3"/>
  <c r="AC48" i="3" s="1"/>
  <c r="AD48" i="3" s="1"/>
  <c r="AB32" i="3"/>
  <c r="AC33" i="3"/>
  <c r="AD33" i="3" s="1"/>
  <c r="AB75" i="3"/>
  <c r="AC75" i="3" s="1"/>
  <c r="AD75" i="3" s="1"/>
  <c r="AC76" i="3"/>
  <c r="AC45" i="3"/>
  <c r="AD45" i="3" s="1"/>
  <c r="Z60" i="3"/>
  <c r="Z86" i="3" s="1"/>
  <c r="Z92" i="3" s="1"/>
  <c r="AC57" i="3"/>
  <c r="AB56" i="3"/>
  <c r="D86" i="3"/>
  <c r="D92" i="3" s="1"/>
  <c r="AB52" i="3"/>
  <c r="AC52" i="3" s="1"/>
  <c r="AC53" i="3"/>
  <c r="AB72" i="3"/>
  <c r="O30" i="5" l="1"/>
  <c r="AD31" i="5"/>
  <c r="AC31" i="5"/>
  <c r="AC22" i="5"/>
  <c r="O21" i="5"/>
  <c r="AD22" i="5"/>
  <c r="AD11" i="5"/>
  <c r="O10" i="5"/>
  <c r="AC11" i="5"/>
  <c r="AD15" i="5"/>
  <c r="AC15" i="5"/>
  <c r="O14" i="5"/>
  <c r="AC52" i="5"/>
  <c r="O51" i="5"/>
  <c r="AD18" i="5"/>
  <c r="AC18" i="5"/>
  <c r="O42" i="5"/>
  <c r="AC43" i="5"/>
  <c r="AC34" i="5"/>
  <c r="AD34" i="5"/>
  <c r="AC55" i="4"/>
  <c r="AD55" i="4"/>
  <c r="O54" i="4"/>
  <c r="AC11" i="4"/>
  <c r="AD11" i="4" s="1"/>
  <c r="AB10" i="4"/>
  <c r="AD65" i="4"/>
  <c r="AC65" i="4"/>
  <c r="AD60" i="4"/>
  <c r="AC60" i="4"/>
  <c r="O59" i="4"/>
  <c r="O31" i="4"/>
  <c r="O33" i="4" s="1"/>
  <c r="C33" i="4"/>
  <c r="AB17" i="4"/>
  <c r="AC18" i="4"/>
  <c r="AD48" i="4"/>
  <c r="AC48" i="4"/>
  <c r="O47" i="4"/>
  <c r="AC58" i="4"/>
  <c r="AD58" i="4"/>
  <c r="O57" i="4"/>
  <c r="AC64" i="4"/>
  <c r="O63" i="4"/>
  <c r="AD64" i="4"/>
  <c r="AC28" i="4"/>
  <c r="AD28" i="4" s="1"/>
  <c r="AB27" i="4"/>
  <c r="AC27" i="4" s="1"/>
  <c r="AD27" i="4" s="1"/>
  <c r="AB55" i="3"/>
  <c r="AC56" i="3"/>
  <c r="AC9" i="3"/>
  <c r="AD9" i="3" s="1"/>
  <c r="AB70" i="3"/>
  <c r="AC70" i="3" s="1"/>
  <c r="AD70" i="3" s="1"/>
  <c r="AC72" i="3"/>
  <c r="AD72" i="3" s="1"/>
  <c r="AC32" i="3"/>
  <c r="AD32" i="3" s="1"/>
  <c r="AB31" i="3"/>
  <c r="AC68" i="3"/>
  <c r="AB44" i="3"/>
  <c r="AC51" i="5" l="1"/>
  <c r="AD51" i="5"/>
  <c r="AC10" i="5"/>
  <c r="O9" i="5"/>
  <c r="AD10" i="5"/>
  <c r="AD30" i="5"/>
  <c r="AC30" i="5"/>
  <c r="O29" i="5"/>
  <c r="AD14" i="5"/>
  <c r="AC14" i="5"/>
  <c r="O41" i="5"/>
  <c r="AC41" i="5" s="1"/>
  <c r="AC42" i="5"/>
  <c r="AD21" i="5"/>
  <c r="AC21" i="5"/>
  <c r="AD57" i="4"/>
  <c r="AC57" i="4"/>
  <c r="AB16" i="4"/>
  <c r="AC17" i="4"/>
  <c r="AD17" i="4" s="1"/>
  <c r="AC47" i="4"/>
  <c r="O46" i="4"/>
  <c r="AD47" i="4"/>
  <c r="AB9" i="4"/>
  <c r="AC10" i="4"/>
  <c r="AD10" i="4" s="1"/>
  <c r="AD63" i="4"/>
  <c r="AC63" i="4"/>
  <c r="AD59" i="4"/>
  <c r="AC59" i="4"/>
  <c r="AD54" i="4"/>
  <c r="AC54" i="4"/>
  <c r="O53" i="4"/>
  <c r="AB43" i="3"/>
  <c r="AC43" i="3" s="1"/>
  <c r="AD43" i="3" s="1"/>
  <c r="AC44" i="3"/>
  <c r="AD44" i="3" s="1"/>
  <c r="AB67" i="3"/>
  <c r="AC55" i="3"/>
  <c r="AD55" i="3" s="1"/>
  <c r="AC31" i="3"/>
  <c r="AD31" i="3" s="1"/>
  <c r="AB30" i="3"/>
  <c r="AD29" i="5" l="1"/>
  <c r="AC29" i="5"/>
  <c r="O28" i="5"/>
  <c r="AD9" i="5"/>
  <c r="AC9" i="5"/>
  <c r="AD46" i="4"/>
  <c r="AC46" i="4"/>
  <c r="O45" i="4"/>
  <c r="AD53" i="4"/>
  <c r="AC53" i="4"/>
  <c r="O52" i="4"/>
  <c r="AB15" i="4"/>
  <c r="AC15" i="4" s="1"/>
  <c r="AD15" i="4" s="1"/>
  <c r="AC16" i="4"/>
  <c r="AD16" i="4" s="1"/>
  <c r="AC9" i="4"/>
  <c r="AD9" i="4" s="1"/>
  <c r="AC30" i="3"/>
  <c r="AD30" i="3" s="1"/>
  <c r="AB8" i="3"/>
  <c r="AB62" i="3"/>
  <c r="AC67" i="3"/>
  <c r="AD67" i="3" s="1"/>
  <c r="AD28" i="5" l="1"/>
  <c r="AC28" i="5"/>
  <c r="O8" i="5"/>
  <c r="AD52" i="4"/>
  <c r="O51" i="4"/>
  <c r="O44" i="4" s="1"/>
  <c r="AC52" i="4"/>
  <c r="AB8" i="4"/>
  <c r="AD45" i="4"/>
  <c r="AC45" i="4"/>
  <c r="AC62" i="3"/>
  <c r="AD62" i="3" s="1"/>
  <c r="AC8" i="3"/>
  <c r="AD8" i="3" s="1"/>
  <c r="AB60" i="3"/>
  <c r="AD8" i="5" l="1"/>
  <c r="AC8" i="5"/>
  <c r="O56" i="5"/>
  <c r="AC8" i="4"/>
  <c r="AD8" i="4" s="1"/>
  <c r="AB31" i="4"/>
  <c r="AC44" i="4"/>
  <c r="O67" i="4"/>
  <c r="AD44" i="4"/>
  <c r="AD51" i="4"/>
  <c r="AC51" i="4"/>
  <c r="AC60" i="3"/>
  <c r="AD60" i="3" s="1"/>
  <c r="AB86" i="3"/>
  <c r="AD56" i="5" l="1"/>
  <c r="AC56" i="5"/>
  <c r="AD67" i="4"/>
  <c r="AC67" i="4"/>
  <c r="AB33" i="4"/>
  <c r="AC33" i="4" s="1"/>
  <c r="AC31" i="4"/>
  <c r="AD31" i="4" s="1"/>
  <c r="AB92" i="3"/>
  <c r="AC86" i="3"/>
  <c r="AD86" i="3" s="1"/>
  <c r="AC92" i="3" l="1"/>
  <c r="AD92" i="3" s="1"/>
</calcChain>
</file>

<file path=xl/sharedStrings.xml><?xml version="1.0" encoding="utf-8"?>
<sst xmlns="http://schemas.openxmlformats.org/spreadsheetml/2006/main" count="332" uniqueCount="131">
  <si>
    <t>PARTIDAS</t>
  </si>
  <si>
    <t>VARIACION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</si>
  <si>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</si>
  <si>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</si>
  <si>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</si>
  <si>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</si>
  <si>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</si>
  <si>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</si>
  <si>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</si>
  <si>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</si>
  <si>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</si>
  <si>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</si>
  <si>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</si>
  <si>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</si>
  <si>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Abs.</t>
  </si>
  <si>
    <t>%</t>
  </si>
  <si>
    <t>A) INGRESOS CORRIENTES</t>
  </si>
  <si>
    <t>I) IMPUESTOS</t>
  </si>
  <si>
    <t>- Otros</t>
  </si>
  <si>
    <t>- Impuestos Adicionales y Selectivos sobre Bienes y Servicios</t>
  </si>
  <si>
    <t>- Ventas de Bienes y Servicios</t>
  </si>
  <si>
    <t>- Ventas de Mercancías del Estado</t>
  </si>
  <si>
    <t>- Ventas Servicios del Estado</t>
  </si>
  <si>
    <t>- Tasas</t>
  </si>
  <si>
    <t>- Derechos Administrativos</t>
  </si>
  <si>
    <t>- Multas y Sanciones</t>
  </si>
  <si>
    <t>- Ingresos Diversos</t>
  </si>
  <si>
    <t>Otros Ingresos:</t>
  </si>
  <si>
    <t>Depósitos a Cargo del Estado o Fondos Especiales y de Terceros</t>
  </si>
  <si>
    <t>TOTAL DE INGRESOS REPORTADOS EN EL SIGEF</t>
  </si>
  <si>
    <t>FUENTE: Elaborado por la Direción General de Polí ítica y Legislación Tributaria (DGPLT) del Ministerio de Hacienda, con los datos del Sistema Integrado de Gestión Financiera (SIGEF), Informe de Ejecución de Ingresos.</t>
  </si>
  <si>
    <t xml:space="preserve">NOTAS: </t>
  </si>
  <si>
    <t>1) IMPUESTOS INTERNOS SOBRE MERCANCIAS Y SERVICIOS</t>
  </si>
  <si>
    <t>TOTAL</t>
  </si>
  <si>
    <t>CUADRO No.4</t>
  </si>
  <si>
    <t xml:space="preserve"> INGRESOS FISCALES COMPARADOS  POR PARTIDAS, TESORERÍA NACIONAL</t>
  </si>
  <si>
    <t>ENERO-DICIEMBRE 2023/2024</t>
  </si>
  <si>
    <t>(En millones de RD$)</t>
  </si>
  <si>
    <t>- Impuesto para Contribuir al Desarrollo de las Telecomunicaciones</t>
  </si>
  <si>
    <t>- Fondo de Contribución al Desarrollo de las Telecomunicaciones (2127)</t>
  </si>
  <si>
    <t>- Impuesto por uso de servicio de las telecomunicaciones para el sistema de emergencia 9-1-1</t>
  </si>
  <si>
    <t>- Impuestos Sobre el Uso de Bienes y Licencias</t>
  </si>
  <si>
    <t>- Licencias para Portar Armas de Fuego</t>
  </si>
  <si>
    <t>Fondo General</t>
  </si>
  <si>
    <t>2) IMPUESTOS SOBRE EL COMERCIO Y LAS TRANSACCIONES/COMERCIO EXTERIOR</t>
  </si>
  <si>
    <t>- Derechos Consulares</t>
  </si>
  <si>
    <t>II) CONTRIBUCIONES SOCIALES</t>
  </si>
  <si>
    <t xml:space="preserve">III) TRANSFERENCIAS </t>
  </si>
  <si>
    <t>- Transferencias Corrientes</t>
  </si>
  <si>
    <t xml:space="preserve"> -Del Sector Privado Interno</t>
  </si>
  <si>
    <t>- Del Gobierno Central</t>
  </si>
  <si>
    <t>- De Instituciones  Públicas Descentralizadas o Autónomas</t>
  </si>
  <si>
    <t>- De instituciones públicas de la seguridad social</t>
  </si>
  <si>
    <t xml:space="preserve">- De empresas públicas no financieras </t>
  </si>
  <si>
    <t xml:space="preserve">- De Instituciones Públicas Financieras No Monetarias </t>
  </si>
  <si>
    <t>IV) INGRESOS POR CONTRAPRESTACION</t>
  </si>
  <si>
    <t>- PROMESE</t>
  </si>
  <si>
    <t>- Fondo General</t>
  </si>
  <si>
    <t>- Otras Ventas</t>
  </si>
  <si>
    <t>- Otras Ventas de Servicios del Gobierno Central</t>
  </si>
  <si>
    <t>- Expedición y Renovación de Pasaportes</t>
  </si>
  <si>
    <t>-ARRENDAMIENTOS</t>
  </si>
  <si>
    <t>V) OTROS INGRESOS</t>
  </si>
  <si>
    <t xml:space="preserve"> - Rentas de Propiedad</t>
  </si>
  <si>
    <t>- Dividendos por Inversiones Empresariales</t>
  </si>
  <si>
    <t>- Dividendos Banco de reservas</t>
  </si>
  <si>
    <t>- Otros Dividendos (FONPER)</t>
  </si>
  <si>
    <t xml:space="preserve">- Intereses </t>
  </si>
  <si>
    <t>- Intereses por Colocación de Inversiones Financieras</t>
  </si>
  <si>
    <t>- Ingresos por Tenencia de Activos Financieros  (Instrumentos Derivados)</t>
  </si>
  <si>
    <t>- Ingresos TSS</t>
  </si>
  <si>
    <t>B)  INGRESOS DE CAPITAL</t>
  </si>
  <si>
    <t>- Ventas de Activos No Financieros</t>
  </si>
  <si>
    <t>- Venta de  Activos Fijos</t>
  </si>
  <si>
    <t>- Ventas de Activos Intangibles</t>
  </si>
  <si>
    <t>- Transferencias Capital</t>
  </si>
  <si>
    <t xml:space="preserve">TOTAL </t>
  </si>
  <si>
    <t>DONACIONES</t>
  </si>
  <si>
    <t>FUENTES FINANCIERAS</t>
  </si>
  <si>
    <t>Disminición de Activos Financieros</t>
  </si>
  <si>
    <t xml:space="preserve"> -Disminución de documentos por cobrar de largo plazo</t>
  </si>
  <si>
    <t>- Recuperación de Prestamos Internos</t>
  </si>
  <si>
    <t>-Disminución de Instrumentos Derivados</t>
  </si>
  <si>
    <t>Incremento de Pasivos Financieros</t>
  </si>
  <si>
    <t>Incremento de Pasivos Corrientes</t>
  </si>
  <si>
    <t xml:space="preserve">- Obtención de Préstamos Internos a Corto Plazo </t>
  </si>
  <si>
    <t>Incremento de Pasivos No Corrientes</t>
  </si>
  <si>
    <t>Incremento de cuentas por pagar Externas de largo plazo</t>
  </si>
  <si>
    <t>-</t>
  </si>
  <si>
    <t>Colocación de Títulos, Valores de la Deuda Pública a Largo Plazo</t>
  </si>
  <si>
    <t>- De la Deuda Pública Interna  a Largo Plazo</t>
  </si>
  <si>
    <t>- De la Deuda Pública Externa  a Largo Plazo</t>
  </si>
  <si>
    <t>Obtención de Préstamos de la Deuda Pública a Largo Plazo</t>
  </si>
  <si>
    <t>- De la Deuda Pública Interna a Largo Plazo</t>
  </si>
  <si>
    <t>- De la Deuda Pública Externa a Largo Plazo</t>
  </si>
  <si>
    <t>Importes a devengar por primas en colocaciones de títulos valores</t>
  </si>
  <si>
    <t>- Primas por colocación de títulos valores internos y externos de largo plazo</t>
  </si>
  <si>
    <t>- valores internos</t>
  </si>
  <si>
    <t>-  valores externos</t>
  </si>
  <si>
    <t>- Intereses corridos internos y externos de largo plazo</t>
  </si>
  <si>
    <t xml:space="preserve">- títulos internos </t>
  </si>
  <si>
    <t>- títulos externos</t>
  </si>
  <si>
    <t xml:space="preserve"> Incremento de disponibilidades (Reintegros de cheques de periodos anteriores y devolución de recursos a la CUT años anteriores)</t>
  </si>
  <si>
    <t>Patrimonio Público Recuperado</t>
  </si>
  <si>
    <t>Devolución de Recursos a empleados por Retenciones Excesivas por TSS.</t>
  </si>
  <si>
    <t>Ingresos de la CUT No Presupuestaria</t>
  </si>
  <si>
    <t>Ingresos de las Inst. Centralizadas en la CUT Presupuestaria</t>
  </si>
  <si>
    <t xml:space="preserve">(1) Cifras sujetas a rectificación.  Incluye los dólares convertidos a la tasa oficial.  </t>
  </si>
  <si>
    <t xml:space="preserve">     Excluye los Depósitos a Cargo del Estado, Fondos Especiales y de Terceros, ingresos de las instituciones centralizadas en la CUT no presupuestaria, </t>
  </si>
  <si>
    <t xml:space="preserve">     Fondo de devolución impuesto Selectivo al consumo de combustibles y los depósitos en exceso de las recaudadoras.  </t>
  </si>
  <si>
    <t xml:space="preserve">Las informaciones presentadas difieren de las presentadas en  Portal de Transparencia Fiscal,  ya que solo incluyen los ingresos presupuestarios. </t>
  </si>
  <si>
    <t xml:space="preserve"> INGRESOS FISCALES COMPARADOS  POR PARTIDAS, RECAUDACIONES DIRECTAS DE LAS INSTITUCIONES CENTRALIZADAS EN LA CUT</t>
  </si>
  <si>
    <t>- Recursos de Captación Directa del Ministerio de Interior y Policia</t>
  </si>
  <si>
    <t xml:space="preserve">- Otros </t>
  </si>
  <si>
    <t>- Recursos de captación directa del programa PROMESE CAL ( D. No. 308-97)</t>
  </si>
  <si>
    <t>- Ingresos de las Inst. Centralizadas en mercancías en la CUT</t>
  </si>
  <si>
    <t>- Ingresos de las Inst. Centralizadas en Servicios en la CUT</t>
  </si>
  <si>
    <t xml:space="preserve"> - Recursos de Captación Directa para el Fomento y Desarrollo del Gas Natural en el Parque vehicular</t>
  </si>
  <si>
    <t>- Recursos de Captación Directa por Prestación de Servicios (MIVHED), Ley No.160-21</t>
  </si>
  <si>
    <t xml:space="preserve">- Otros registros contratos y cobros </t>
  </si>
  <si>
    <t>Recursos de Captación Directa de la Procuradoria General de la República ( multas de tránsito)</t>
  </si>
  <si>
    <t xml:space="preserve"> Incremento de disponibilidades (devolución de recursos a la CUT años anteriores)</t>
  </si>
  <si>
    <t>ENERO-DICIEMBRE 2024/PRESUPUESTO 2024</t>
  </si>
  <si>
    <t>PRESUPUESTO REFORMULADO 2024</t>
  </si>
  <si>
    <t>Diferencia</t>
  </si>
  <si>
    <t xml:space="preserve">(En millones de RD$) </t>
  </si>
  <si>
    <t>RECAUDADO 2024</t>
  </si>
  <si>
    <t>DIFERENCIA</t>
  </si>
  <si>
    <t>- De empresas públicas no financieras</t>
  </si>
  <si>
    <t>-Arrendamientos</t>
  </si>
  <si>
    <r>
      <t xml:space="preserve">(1) Cifras sujetas a rectificación.  Incluye los dólares convertidos a la tasa oficial. </t>
    </r>
    <r>
      <rPr>
        <b/>
        <sz val="8"/>
        <color indexed="8"/>
        <rFont val="Gotham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</si>
</sst>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#,##0.0_);\(#,##0.0\)"/>
    <numFmt numFmtId="165" formatCode="_(* #,##0.0_);_(* \(#,##0.0\);_(* &quot;-&quot;??_);_(@_)"/>
    <numFmt numFmtId="166" formatCode="#,##0.0"/>
    <numFmt numFmtId="167" formatCode="_(* #,##0.0000_);_(* \(#,##0.0000\);_(* &quot;-&quot;??_);_(@_)"/>
    <numFmt numFmtId="168" formatCode="#,##0.0000_);\(#,##0.0000\)"/>
    <numFmt numFmtId="169" formatCode="0.0"/>
  </numFmts>
  <fonts count="24" x14ac:knownFonts="1">
    <font>
      <sz val="10"/>
      <name val="Arial"/>
    </font>
    <font>
      <sz val="10"/>
      <name val="Arial"/>
      <family val="2"/>
    </font>
    <font>
      <b/>
      <i/>
      <sz val="12"/>
      <color indexed="8"/>
      <name val="Gotham"/>
    </font>
    <font>
      <b/>
      <sz val="12"/>
      <color indexed="8"/>
      <name val="Gotham"/>
    </font>
    <font>
      <i/>
      <sz val="11"/>
      <color indexed="8"/>
      <name val="Gotham"/>
    </font>
    <font>
      <b/>
      <sz val="10"/>
      <color theme="0"/>
      <name val="Gotham"/>
    </font>
    <font>
      <b/>
      <sz val="10"/>
      <color indexed="8"/>
      <name val="Gotham"/>
    </font>
    <font>
      <sz val="12"/>
      <name val="Courier"/>
      <family val="3"/>
    </font>
    <font>
      <sz val="10"/>
      <color indexed="8"/>
      <name val="Gotham"/>
    </font>
    <font>
      <b/>
      <sz val="10"/>
      <name val="Gotham"/>
    </font>
    <font>
      <b/>
      <sz val="10"/>
      <name val="Arial"/>
      <family val="2"/>
    </font>
    <font>
      <b/>
      <sz val="9"/>
      <name val="Gotham"/>
    </font>
    <font>
      <sz val="10"/>
      <name val="Gotham"/>
    </font>
    <font>
      <b/>
      <sz val="9"/>
      <color indexed="8"/>
      <name val="Gotham"/>
    </font>
    <font>
      <sz val="8"/>
      <color indexed="8"/>
      <name val="Gotham"/>
    </font>
    <font>
      <b/>
      <sz val="8"/>
      <color indexed="8"/>
      <name val="Gotham"/>
    </font>
    <font>
      <sz val="12"/>
      <name val="Arial"/>
      <family val="2"/>
    </font>
    <font>
      <u/>
      <sz val="10"/>
      <color indexed="8"/>
      <name val="Gotham"/>
    </font>
    <font>
      <b/>
      <u/>
      <sz val="10"/>
      <color indexed="8"/>
      <name val="Gotham"/>
    </font>
    <font>
      <sz val="9"/>
      <color indexed="8"/>
      <name val="Gotham"/>
    </font>
    <font>
      <b/>
      <i/>
      <sz val="11"/>
      <color indexed="8"/>
      <name val="Gotham"/>
    </font>
    <font>
      <b/>
      <sz val="11"/>
      <color indexed="8"/>
      <name val="Gotham"/>
    </font>
    <font>
      <sz val="7"/>
      <name val="Gotham"/>
    </font>
    <font>
      <sz val="11"/>
      <color indexed="8"/>
      <name val="Gotham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89999084444715716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57">
    <xf numFmtId="0" fontId="0" fillId="0" borderId="0" xfId="0"/>
    <xf numFmtId="0" fontId="1" fillId="2" borderId="0" xfId="0" applyFont="1" applyFill="1"/>
    <xf numFmtId="0" fontId="1" fillId="0" borderId="0" xfId="0" applyFont="1"/>
    <xf numFmtId="0" fontId="3" fillId="0" borderId="0" xfId="0" applyFont="1"/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164" fontId="6" fillId="2" borderId="9" xfId="3" applyNumberFormat="1" applyFont="1" applyFill="1" applyBorder="1"/>
    <xf numFmtId="164" fontId="8" fillId="2" borderId="10" xfId="2" applyNumberFormat="1" applyFont="1" applyFill="1" applyBorder="1"/>
    <xf numFmtId="164" fontId="8" fillId="2" borderId="10" xfId="4" applyNumberFormat="1" applyFont="1" applyFill="1" applyBorder="1"/>
    <xf numFmtId="49" fontId="8" fillId="0" borderId="9" xfId="0" applyNumberFormat="1" applyFont="1" applyBorder="1" applyAlignment="1">
      <alignment horizontal="left" indent="2"/>
    </xf>
    <xf numFmtId="164" fontId="6" fillId="2" borderId="10" xfId="4" applyNumberFormat="1" applyFont="1" applyFill="1" applyBorder="1"/>
    <xf numFmtId="164" fontId="8" fillId="0" borderId="10" xfId="2" applyNumberFormat="1" applyFont="1" applyBorder="1"/>
    <xf numFmtId="0" fontId="10" fillId="0" borderId="0" xfId="0" applyFont="1"/>
    <xf numFmtId="164" fontId="6" fillId="2" borderId="9" xfId="2" applyNumberFormat="1" applyFont="1" applyFill="1" applyBorder="1"/>
    <xf numFmtId="164" fontId="0" fillId="0" borderId="0" xfId="0" applyNumberFormat="1"/>
    <xf numFmtId="164" fontId="11" fillId="0" borderId="0" xfId="0" applyNumberFormat="1" applyFont="1"/>
    <xf numFmtId="164" fontId="12" fillId="2" borderId="0" xfId="0" applyNumberFormat="1" applyFont="1" applyFill="1"/>
    <xf numFmtId="49" fontId="13" fillId="0" borderId="0" xfId="0" applyNumberFormat="1" applyFont="1"/>
    <xf numFmtId="0" fontId="14" fillId="0" borderId="0" xfId="0" applyFont="1"/>
    <xf numFmtId="0" fontId="14" fillId="0" borderId="0" xfId="0" applyFont="1" applyAlignment="1">
      <alignment horizontal="left" indent="1"/>
    </xf>
    <xf numFmtId="0" fontId="12" fillId="0" borderId="0" xfId="0" applyFont="1"/>
    <xf numFmtId="0" fontId="12" fillId="2" borderId="0" xfId="0" applyFont="1" applyFill="1"/>
    <xf numFmtId="164" fontId="12" fillId="0" borderId="0" xfId="0" applyNumberFormat="1" applyFont="1"/>
    <xf numFmtId="0" fontId="0" fillId="2" borderId="0" xfId="0" applyFill="1"/>
    <xf numFmtId="164" fontId="6" fillId="0" borderId="10" xfId="2" applyNumberFormat="1" applyFont="1" applyBorder="1"/>
    <xf numFmtId="164" fontId="6" fillId="0" borderId="9" xfId="2" applyNumberFormat="1" applyFont="1" applyBorder="1"/>
    <xf numFmtId="164" fontId="8" fillId="0" borderId="9" xfId="2" applyNumberFormat="1" applyFont="1" applyBorder="1"/>
    <xf numFmtId="164" fontId="8" fillId="2" borderId="9" xfId="2" applyNumberFormat="1" applyFont="1" applyFill="1" applyBorder="1"/>
    <xf numFmtId="0" fontId="16" fillId="0" borderId="0" xfId="0" applyFont="1"/>
    <xf numFmtId="164" fontId="9" fillId="0" borderId="0" xfId="0" applyNumberFormat="1" applyFont="1"/>
    <xf numFmtId="0" fontId="8" fillId="0" borderId="0" xfId="0" applyFont="1"/>
    <xf numFmtId="164" fontId="12" fillId="0" borderId="0" xfId="0" applyNumberFormat="1" applyFont="1" applyAlignment="1">
      <alignment horizontal="center"/>
    </xf>
    <xf numFmtId="0" fontId="3" fillId="2" borderId="0" xfId="0" applyFont="1" applyFill="1"/>
    <xf numFmtId="0" fontId="5" fillId="3" borderId="7" xfId="4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164" fontId="6" fillId="0" borderId="9" xfId="3" applyNumberFormat="1" applyFont="1" applyBorder="1"/>
    <xf numFmtId="164" fontId="6" fillId="0" borderId="10" xfId="3" applyNumberFormat="1" applyFont="1" applyBorder="1"/>
    <xf numFmtId="49" fontId="6" fillId="0" borderId="9" xfId="0" applyNumberFormat="1" applyFont="1" applyBorder="1"/>
    <xf numFmtId="49" fontId="6" fillId="0" borderId="9" xfId="0" applyNumberFormat="1" applyFont="1" applyBorder="1" applyAlignment="1">
      <alignment horizontal="left" indent="1"/>
    </xf>
    <xf numFmtId="0" fontId="8" fillId="0" borderId="9" xfId="0" applyFont="1" applyBorder="1" applyAlignment="1">
      <alignment horizontal="left" indent="2"/>
    </xf>
    <xf numFmtId="49" fontId="6" fillId="0" borderId="9" xfId="0" applyNumberFormat="1" applyFont="1" applyBorder="1" applyAlignment="1">
      <alignment horizontal="left" indent="2"/>
    </xf>
    <xf numFmtId="164" fontId="8" fillId="0" borderId="9" xfId="0" applyNumberFormat="1" applyFont="1" applyBorder="1" applyAlignment="1">
      <alignment horizontal="left" indent="3"/>
    </xf>
    <xf numFmtId="164" fontId="8" fillId="2" borderId="9" xfId="4" applyNumberFormat="1" applyFont="1" applyFill="1" applyBorder="1"/>
    <xf numFmtId="164" fontId="8" fillId="0" borderId="9" xfId="4" applyNumberFormat="1" applyFont="1" applyBorder="1"/>
    <xf numFmtId="164" fontId="8" fillId="0" borderId="10" xfId="4" applyNumberFormat="1" applyFont="1" applyBorder="1"/>
    <xf numFmtId="43" fontId="8" fillId="0" borderId="9" xfId="1" applyFont="1" applyFill="1" applyBorder="1" applyProtection="1"/>
    <xf numFmtId="49" fontId="6" fillId="0" borderId="9" xfId="3" applyNumberFormat="1" applyFont="1" applyBorder="1" applyAlignment="1">
      <alignment horizontal="left"/>
    </xf>
    <xf numFmtId="164" fontId="6" fillId="2" borderId="10" xfId="3" applyNumberFormat="1" applyFont="1" applyFill="1" applyBorder="1"/>
    <xf numFmtId="49" fontId="6" fillId="0" borderId="9" xfId="0" applyNumberFormat="1" applyFont="1" applyBorder="1" applyAlignment="1">
      <alignment horizontal="left"/>
    </xf>
    <xf numFmtId="43" fontId="6" fillId="0" borderId="9" xfId="1" applyFont="1" applyFill="1" applyBorder="1" applyProtection="1"/>
    <xf numFmtId="49" fontId="6" fillId="0" borderId="9" xfId="6" applyNumberFormat="1" applyFont="1" applyBorder="1" applyAlignment="1">
      <alignment horizontal="left" indent="1"/>
    </xf>
    <xf numFmtId="164" fontId="6" fillId="2" borderId="10" xfId="6" applyNumberFormat="1" applyFont="1" applyFill="1" applyBorder="1"/>
    <xf numFmtId="164" fontId="6" fillId="0" borderId="10" xfId="6" applyNumberFormat="1" applyFont="1" applyBorder="1"/>
    <xf numFmtId="49" fontId="8" fillId="2" borderId="9" xfId="2" applyNumberFormat="1" applyFont="1" applyFill="1" applyBorder="1" applyAlignment="1">
      <alignment horizontal="left" indent="3"/>
    </xf>
    <xf numFmtId="164" fontId="8" fillId="2" borderId="10" xfId="6" applyNumberFormat="1" applyFont="1" applyFill="1" applyBorder="1"/>
    <xf numFmtId="164" fontId="8" fillId="0" borderId="10" xfId="6" applyNumberFormat="1" applyFont="1" applyBorder="1"/>
    <xf numFmtId="164" fontId="8" fillId="0" borderId="10" xfId="3" applyNumberFormat="1" applyFont="1" applyBorder="1"/>
    <xf numFmtId="43" fontId="8" fillId="0" borderId="9" xfId="1" applyFont="1" applyBorder="1"/>
    <xf numFmtId="49" fontId="8" fillId="2" borderId="9" xfId="4" applyNumberFormat="1" applyFont="1" applyFill="1" applyBorder="1" applyAlignment="1">
      <alignment horizontal="left" indent="3"/>
    </xf>
    <xf numFmtId="49" fontId="6" fillId="0" borderId="9" xfId="0" applyNumberFormat="1" applyFont="1" applyBorder="1" applyAlignment="1">
      <alignment horizontal="left" indent="3"/>
    </xf>
    <xf numFmtId="49" fontId="9" fillId="0" borderId="9" xfId="0" applyNumberFormat="1" applyFont="1" applyBorder="1" applyAlignment="1">
      <alignment horizontal="left" indent="4"/>
    </xf>
    <xf numFmtId="164" fontId="9" fillId="0" borderId="9" xfId="4" applyNumberFormat="1" applyFont="1" applyBorder="1"/>
    <xf numFmtId="164" fontId="9" fillId="0" borderId="9" xfId="2" applyNumberFormat="1" applyFont="1" applyBorder="1"/>
    <xf numFmtId="164" fontId="9" fillId="0" borderId="10" xfId="3" applyNumberFormat="1" applyFont="1" applyBorder="1"/>
    <xf numFmtId="49" fontId="8" fillId="0" borderId="9" xfId="3" applyNumberFormat="1" applyFont="1" applyBorder="1" applyAlignment="1">
      <alignment horizontal="left" indent="5"/>
    </xf>
    <xf numFmtId="49" fontId="8" fillId="0" borderId="9" xfId="0" applyNumberFormat="1" applyFont="1" applyBorder="1" applyAlignment="1">
      <alignment horizontal="left" indent="4"/>
    </xf>
    <xf numFmtId="165" fontId="8" fillId="0" borderId="9" xfId="1" applyNumberFormat="1" applyFont="1" applyFill="1" applyBorder="1" applyProtection="1"/>
    <xf numFmtId="43" fontId="8" fillId="0" borderId="9" xfId="1" applyFont="1" applyFill="1" applyBorder="1"/>
    <xf numFmtId="49" fontId="6" fillId="0" borderId="9" xfId="0" applyNumberFormat="1" applyFont="1" applyBorder="1" applyAlignment="1">
      <alignment horizontal="left" vertical="center" indent="2"/>
    </xf>
    <xf numFmtId="49" fontId="8" fillId="0" borderId="9" xfId="0" applyNumberFormat="1" applyFont="1" applyBorder="1" applyAlignment="1">
      <alignment horizontal="left" indent="3"/>
    </xf>
    <xf numFmtId="164" fontId="12" fillId="2" borderId="9" xfId="0" applyNumberFormat="1" applyFont="1" applyFill="1" applyBorder="1"/>
    <xf numFmtId="164" fontId="12" fillId="0" borderId="9" xfId="0" applyNumberFormat="1" applyFont="1" applyBorder="1"/>
    <xf numFmtId="164" fontId="12" fillId="0" borderId="10" xfId="0" applyNumberFormat="1" applyFont="1" applyBorder="1"/>
    <xf numFmtId="164" fontId="9" fillId="2" borderId="9" xfId="0" applyNumberFormat="1" applyFont="1" applyFill="1" applyBorder="1"/>
    <xf numFmtId="164" fontId="9" fillId="2" borderId="10" xfId="0" applyNumberFormat="1" applyFont="1" applyFill="1" applyBorder="1"/>
    <xf numFmtId="164" fontId="9" fillId="2" borderId="9" xfId="2" applyNumberFormat="1" applyFont="1" applyFill="1" applyBorder="1"/>
    <xf numFmtId="164" fontId="9" fillId="2" borderId="10" xfId="2" applyNumberFormat="1" applyFont="1" applyFill="1" applyBorder="1"/>
    <xf numFmtId="49" fontId="12" fillId="0" borderId="9" xfId="3" applyNumberFormat="1" applyFont="1" applyBorder="1" applyAlignment="1">
      <alignment horizontal="left" indent="3"/>
    </xf>
    <xf numFmtId="164" fontId="12" fillId="0" borderId="9" xfId="2" applyNumberFormat="1" applyFont="1" applyBorder="1"/>
    <xf numFmtId="164" fontId="12" fillId="0" borderId="10" xfId="2" applyNumberFormat="1" applyFont="1" applyBorder="1"/>
    <xf numFmtId="49" fontId="17" fillId="0" borderId="9" xfId="3" applyNumberFormat="1" applyFont="1" applyBorder="1" applyAlignment="1">
      <alignment horizontal="left" indent="2"/>
    </xf>
    <xf numFmtId="164" fontId="17" fillId="2" borderId="9" xfId="2" applyNumberFormat="1" applyFont="1" applyFill="1" applyBorder="1"/>
    <xf numFmtId="164" fontId="17" fillId="0" borderId="9" xfId="2" applyNumberFormat="1" applyFont="1" applyBorder="1"/>
    <xf numFmtId="49" fontId="8" fillId="0" borderId="9" xfId="3" applyNumberFormat="1" applyFont="1" applyBorder="1" applyAlignment="1">
      <alignment horizontal="left" indent="2"/>
    </xf>
    <xf numFmtId="49" fontId="8" fillId="0" borderId="9" xfId="6" applyNumberFormat="1" applyFont="1" applyBorder="1" applyAlignment="1">
      <alignment horizontal="left" indent="1"/>
    </xf>
    <xf numFmtId="49" fontId="5" fillId="3" borderId="7" xfId="0" applyNumberFormat="1" applyFont="1" applyFill="1" applyBorder="1" applyAlignment="1">
      <alignment vertical="center"/>
    </xf>
    <xf numFmtId="164" fontId="5" fillId="3" borderId="7" xfId="2" applyNumberFormat="1" applyFont="1" applyFill="1" applyBorder="1" applyAlignment="1">
      <alignment vertical="center"/>
    </xf>
    <xf numFmtId="164" fontId="5" fillId="3" borderId="4" xfId="2" applyNumberFormat="1" applyFont="1" applyFill="1" applyBorder="1" applyAlignment="1">
      <alignment vertical="center"/>
    </xf>
    <xf numFmtId="164" fontId="6" fillId="2" borderId="9" xfId="0" applyNumberFormat="1" applyFont="1" applyFill="1" applyBorder="1"/>
    <xf numFmtId="164" fontId="6" fillId="0" borderId="9" xfId="0" applyNumberFormat="1" applyFont="1" applyBorder="1"/>
    <xf numFmtId="164" fontId="6" fillId="0" borderId="10" xfId="0" applyNumberFormat="1" applyFont="1" applyBorder="1"/>
    <xf numFmtId="49" fontId="18" fillId="0" borderId="9" xfId="0" applyNumberFormat="1" applyFont="1" applyBorder="1" applyAlignment="1">
      <alignment horizontal="left"/>
    </xf>
    <xf numFmtId="164" fontId="18" fillId="2" borderId="9" xfId="0" applyNumberFormat="1" applyFont="1" applyFill="1" applyBorder="1"/>
    <xf numFmtId="164" fontId="18" fillId="0" borderId="9" xfId="0" applyNumberFormat="1" applyFont="1" applyBorder="1"/>
    <xf numFmtId="164" fontId="18" fillId="0" borderId="10" xfId="0" applyNumberFormat="1" applyFont="1" applyBorder="1"/>
    <xf numFmtId="49" fontId="8" fillId="0" borderId="9" xfId="0" applyNumberFormat="1" applyFont="1" applyBorder="1" applyAlignment="1">
      <alignment horizontal="left" indent="1"/>
    </xf>
    <xf numFmtId="164" fontId="8" fillId="2" borderId="9" xfId="0" applyNumberFormat="1" applyFont="1" applyFill="1" applyBorder="1"/>
    <xf numFmtId="164" fontId="8" fillId="2" borderId="10" xfId="0" applyNumberFormat="1" applyFont="1" applyFill="1" applyBorder="1"/>
    <xf numFmtId="164" fontId="8" fillId="0" borderId="10" xfId="0" applyNumberFormat="1" applyFont="1" applyBorder="1"/>
    <xf numFmtId="164" fontId="8" fillId="0" borderId="9" xfId="0" applyNumberFormat="1" applyFont="1" applyBorder="1"/>
    <xf numFmtId="49" fontId="17" fillId="0" borderId="9" xfId="0" applyNumberFormat="1" applyFont="1" applyBorder="1" applyAlignment="1">
      <alignment horizontal="left" indent="1"/>
    </xf>
    <xf numFmtId="164" fontId="17" fillId="2" borderId="9" xfId="0" applyNumberFormat="1" applyFont="1" applyFill="1" applyBorder="1"/>
    <xf numFmtId="164" fontId="17" fillId="0" borderId="9" xfId="0" applyNumberFormat="1" applyFont="1" applyBorder="1"/>
    <xf numFmtId="43" fontId="8" fillId="0" borderId="10" xfId="1" applyFont="1" applyFill="1" applyBorder="1" applyProtection="1"/>
    <xf numFmtId="164" fontId="17" fillId="0" borderId="10" xfId="0" applyNumberFormat="1" applyFont="1" applyBorder="1"/>
    <xf numFmtId="49" fontId="6" fillId="0" borderId="9" xfId="0" applyNumberFormat="1" applyFont="1" applyBorder="1" applyAlignment="1" applyProtection="1">
      <alignment horizontal="left" indent="2"/>
      <protection locked="0"/>
    </xf>
    <xf numFmtId="164" fontId="6" fillId="2" borderId="10" xfId="0" applyNumberFormat="1" applyFont="1" applyFill="1" applyBorder="1"/>
    <xf numFmtId="164" fontId="8" fillId="0" borderId="10" xfId="0" applyNumberFormat="1" applyFont="1" applyBorder="1" applyAlignment="1">
      <alignment horizontal="left" indent="3"/>
    </xf>
    <xf numFmtId="49" fontId="8" fillId="0" borderId="9" xfId="0" applyNumberFormat="1" applyFont="1" applyBorder="1" applyAlignment="1" applyProtection="1">
      <alignment horizontal="left" indent="2"/>
      <protection locked="0"/>
    </xf>
    <xf numFmtId="49" fontId="6" fillId="0" borderId="9" xfId="0" applyNumberFormat="1" applyFont="1" applyBorder="1" applyAlignment="1" applyProtection="1">
      <alignment horizontal="left" indent="3"/>
      <protection locked="0"/>
    </xf>
    <xf numFmtId="49" fontId="8" fillId="0" borderId="9" xfId="0" applyNumberFormat="1" applyFont="1" applyBorder="1" applyAlignment="1" applyProtection="1">
      <alignment horizontal="left" indent="4"/>
      <protection locked="0"/>
    </xf>
    <xf numFmtId="43" fontId="6" fillId="0" borderId="10" xfId="1" applyFont="1" applyBorder="1"/>
    <xf numFmtId="43" fontId="8" fillId="0" borderId="10" xfId="1" applyFont="1" applyBorder="1"/>
    <xf numFmtId="49" fontId="6" fillId="0" borderId="9" xfId="0" applyNumberFormat="1" applyFont="1" applyBorder="1" applyAlignment="1">
      <alignment horizontal="left" wrapText="1"/>
    </xf>
    <xf numFmtId="164" fontId="6" fillId="2" borderId="10" xfId="0" applyNumberFormat="1" applyFont="1" applyFill="1" applyBorder="1" applyAlignment="1">
      <alignment vertical="center"/>
    </xf>
    <xf numFmtId="164" fontId="6" fillId="0" borderId="10" xfId="0" applyNumberFormat="1" applyFont="1" applyBorder="1" applyAlignment="1">
      <alignment vertical="center"/>
    </xf>
    <xf numFmtId="164" fontId="6" fillId="0" borderId="9" xfId="2" applyNumberFormat="1" applyFont="1" applyBorder="1" applyAlignment="1">
      <alignment vertical="center"/>
    </xf>
    <xf numFmtId="49" fontId="5" fillId="3" borderId="11" xfId="0" applyNumberFormat="1" applyFont="1" applyFill="1" applyBorder="1" applyAlignment="1">
      <alignment horizontal="left" vertical="center"/>
    </xf>
    <xf numFmtId="165" fontId="5" fillId="3" borderId="7" xfId="1" applyNumberFormat="1" applyFont="1" applyFill="1" applyBorder="1" applyAlignment="1">
      <alignment vertical="center"/>
    </xf>
    <xf numFmtId="164" fontId="5" fillId="3" borderId="7" xfId="0" applyNumberFormat="1" applyFont="1" applyFill="1" applyBorder="1" applyAlignment="1">
      <alignment vertical="center"/>
    </xf>
    <xf numFmtId="164" fontId="5" fillId="3" borderId="4" xfId="0" applyNumberFormat="1" applyFont="1" applyFill="1" applyBorder="1" applyAlignment="1">
      <alignment vertical="center"/>
    </xf>
    <xf numFmtId="49" fontId="6" fillId="0" borderId="8" xfId="0" applyNumberFormat="1" applyFont="1" applyBorder="1"/>
    <xf numFmtId="164" fontId="6" fillId="2" borderId="1" xfId="0" applyNumberFormat="1" applyFont="1" applyFill="1" applyBorder="1" applyAlignment="1">
      <alignment vertical="center"/>
    </xf>
    <xf numFmtId="164" fontId="6" fillId="2" borderId="9" xfId="0" applyNumberFormat="1" applyFont="1" applyFill="1" applyBorder="1" applyAlignment="1">
      <alignment vertical="center"/>
    </xf>
    <xf numFmtId="164" fontId="6" fillId="0" borderId="9" xfId="0" applyNumberFormat="1" applyFont="1" applyBorder="1" applyAlignment="1">
      <alignment vertical="center"/>
    </xf>
    <xf numFmtId="165" fontId="6" fillId="0" borderId="10" xfId="1" applyNumberFormat="1" applyFont="1" applyFill="1" applyBorder="1" applyAlignment="1" applyProtection="1">
      <alignment vertical="center"/>
    </xf>
    <xf numFmtId="49" fontId="8" fillId="0" borderId="8" xfId="0" applyNumberFormat="1" applyFont="1" applyBorder="1"/>
    <xf numFmtId="164" fontId="8" fillId="2" borderId="9" xfId="0" applyNumberFormat="1" applyFont="1" applyFill="1" applyBorder="1" applyAlignment="1">
      <alignment vertical="center"/>
    </xf>
    <xf numFmtId="164" fontId="8" fillId="0" borderId="10" xfId="0" applyNumberFormat="1" applyFont="1" applyBorder="1" applyAlignment="1">
      <alignment vertical="center"/>
    </xf>
    <xf numFmtId="164" fontId="8" fillId="0" borderId="10" xfId="1" applyNumberFormat="1" applyFont="1" applyFill="1" applyBorder="1" applyAlignment="1" applyProtection="1">
      <alignment vertical="center"/>
    </xf>
    <xf numFmtId="49" fontId="8" fillId="0" borderId="8" xfId="0" applyNumberFormat="1" applyFont="1" applyBorder="1" applyAlignment="1">
      <alignment horizontal="left"/>
    </xf>
    <xf numFmtId="164" fontId="8" fillId="2" borderId="10" xfId="0" applyNumberFormat="1" applyFont="1" applyFill="1" applyBorder="1" applyAlignment="1">
      <alignment vertical="center"/>
    </xf>
    <xf numFmtId="43" fontId="8" fillId="0" borderId="10" xfId="1" applyFont="1" applyFill="1" applyBorder="1" applyAlignment="1" applyProtection="1">
      <alignment vertical="center"/>
    </xf>
    <xf numFmtId="164" fontId="8" fillId="2" borderId="6" xfId="0" applyNumberFormat="1" applyFont="1" applyFill="1" applyBorder="1" applyAlignment="1">
      <alignment vertical="center"/>
    </xf>
    <xf numFmtId="49" fontId="5" fillId="3" borderId="12" xfId="0" applyNumberFormat="1" applyFont="1" applyFill="1" applyBorder="1" applyAlignment="1">
      <alignment vertical="center"/>
    </xf>
    <xf numFmtId="164" fontId="5" fillId="3" borderId="1" xfId="0" applyNumberFormat="1" applyFont="1" applyFill="1" applyBorder="1" applyAlignment="1">
      <alignment vertical="center"/>
    </xf>
    <xf numFmtId="39" fontId="5" fillId="3" borderId="1" xfId="0" applyNumberFormat="1" applyFont="1" applyFill="1" applyBorder="1" applyAlignment="1">
      <alignment vertical="center"/>
    </xf>
    <xf numFmtId="164" fontId="5" fillId="3" borderId="5" xfId="0" applyNumberFormat="1" applyFont="1" applyFill="1" applyBorder="1" applyAlignment="1">
      <alignment vertical="center"/>
    </xf>
    <xf numFmtId="164" fontId="8" fillId="2" borderId="0" xfId="0" applyNumberFormat="1" applyFont="1" applyFill="1" applyAlignment="1">
      <alignment vertical="center"/>
    </xf>
    <xf numFmtId="43" fontId="0" fillId="0" borderId="0" xfId="1" applyFont="1"/>
    <xf numFmtId="166" fontId="12" fillId="0" borderId="0" xfId="0" applyNumberFormat="1" applyFont="1"/>
    <xf numFmtId="164" fontId="8" fillId="0" borderId="0" xfId="0" applyNumberFormat="1" applyFont="1"/>
    <xf numFmtId="164" fontId="8" fillId="0" borderId="0" xfId="0" applyNumberFormat="1" applyFont="1" applyAlignment="1">
      <alignment vertical="center"/>
    </xf>
    <xf numFmtId="164" fontId="19" fillId="0" borderId="0" xfId="0" applyNumberFormat="1" applyFont="1" applyAlignment="1">
      <alignment horizontal="right"/>
    </xf>
    <xf numFmtId="165" fontId="12" fillId="0" borderId="0" xfId="1" applyNumberFormat="1" applyFont="1" applyFill="1" applyBorder="1"/>
    <xf numFmtId="49" fontId="6" fillId="4" borderId="9" xfId="3" applyNumberFormat="1" applyFont="1" applyFill="1" applyBorder="1" applyAlignment="1">
      <alignment horizontal="left" indent="3"/>
    </xf>
    <xf numFmtId="164" fontId="6" fillId="4" borderId="9" xfId="2" applyNumberFormat="1" applyFont="1" applyFill="1" applyBorder="1"/>
    <xf numFmtId="43" fontId="6" fillId="4" borderId="9" xfId="1" applyFont="1" applyFill="1" applyBorder="1"/>
    <xf numFmtId="49" fontId="9" fillId="4" borderId="7" xfId="0" applyNumberFormat="1" applyFont="1" applyFill="1" applyBorder="1" applyAlignment="1">
      <alignment vertical="center"/>
    </xf>
    <xf numFmtId="164" fontId="9" fillId="4" borderId="7" xfId="0" applyNumberFormat="1" applyFont="1" applyFill="1" applyBorder="1" applyAlignment="1">
      <alignment vertical="center"/>
    </xf>
    <xf numFmtId="49" fontId="9" fillId="0" borderId="9" xfId="0" applyNumberFormat="1" applyFont="1" applyBorder="1" applyAlignment="1">
      <alignment horizontal="left" indent="3"/>
    </xf>
    <xf numFmtId="49" fontId="8" fillId="0" borderId="9" xfId="2" applyNumberFormat="1" applyFont="1" applyBorder="1" applyAlignment="1">
      <alignment horizontal="left" indent="3"/>
    </xf>
    <xf numFmtId="165" fontId="8" fillId="0" borderId="9" xfId="1" applyNumberFormat="1" applyFont="1" applyFill="1" applyBorder="1"/>
    <xf numFmtId="49" fontId="8" fillId="0" borderId="9" xfId="0" applyNumberFormat="1" applyFont="1" applyBorder="1" applyAlignment="1">
      <alignment horizontal="left" indent="5"/>
    </xf>
    <xf numFmtId="165" fontId="6" fillId="0" borderId="9" xfId="1" applyNumberFormat="1" applyFont="1" applyFill="1" applyBorder="1" applyProtection="1"/>
    <xf numFmtId="49" fontId="5" fillId="3" borderId="2" xfId="0" applyNumberFormat="1" applyFont="1" applyFill="1" applyBorder="1" applyAlignment="1">
      <alignment vertical="center"/>
    </xf>
    <xf numFmtId="49" fontId="6" fillId="0" borderId="9" xfId="0" applyNumberFormat="1" applyFont="1" applyBorder="1" applyAlignment="1">
      <alignment horizontal="left" vertical="center" wrapText="1"/>
    </xf>
    <xf numFmtId="164" fontId="9" fillId="0" borderId="7" xfId="2" applyNumberFormat="1" applyFont="1" applyBorder="1" applyAlignment="1">
      <alignment vertical="center"/>
    </xf>
    <xf numFmtId="43" fontId="9" fillId="0" borderId="9" xfId="1" applyFont="1" applyBorder="1" applyAlignment="1">
      <alignment vertical="center"/>
    </xf>
    <xf numFmtId="49" fontId="5" fillId="3" borderId="13" xfId="0" applyNumberFormat="1" applyFont="1" applyFill="1" applyBorder="1" applyAlignment="1">
      <alignment vertical="center"/>
    </xf>
    <xf numFmtId="43" fontId="5" fillId="3" borderId="4" xfId="1" applyFont="1" applyFill="1" applyBorder="1" applyAlignment="1">
      <alignment vertical="center"/>
    </xf>
    <xf numFmtId="167" fontId="0" fillId="0" borderId="0" xfId="1" applyNumberFormat="1" applyFont="1"/>
    <xf numFmtId="168" fontId="0" fillId="0" borderId="0" xfId="0" applyNumberFormat="1"/>
    <xf numFmtId="49" fontId="8" fillId="0" borderId="9" xfId="2" applyNumberFormat="1" applyFont="1" applyBorder="1" applyAlignment="1">
      <alignment horizontal="left" indent="5"/>
    </xf>
    <xf numFmtId="165" fontId="8" fillId="2" borderId="0" xfId="1" applyNumberFormat="1" applyFont="1" applyFill="1" applyAlignment="1">
      <alignment vertical="center"/>
    </xf>
    <xf numFmtId="43" fontId="12" fillId="0" borderId="0" xfId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20" fillId="0" borderId="0" xfId="3" applyFont="1" applyAlignment="1">
      <alignment horizontal="center"/>
    </xf>
    <xf numFmtId="0" fontId="1" fillId="2" borderId="0" xfId="3" applyFill="1"/>
    <xf numFmtId="0" fontId="1" fillId="0" borderId="0" xfId="3"/>
    <xf numFmtId="0" fontId="21" fillId="0" borderId="0" xfId="3" applyFont="1"/>
    <xf numFmtId="0" fontId="21" fillId="2" borderId="0" xfId="3" applyFont="1" applyFill="1"/>
    <xf numFmtId="0" fontId="21" fillId="0" borderId="0" xfId="3" applyFont="1" applyAlignment="1">
      <alignment horizontal="center"/>
    </xf>
    <xf numFmtId="0" fontId="16" fillId="2" borderId="0" xfId="3" applyFont="1" applyFill="1"/>
    <xf numFmtId="0" fontId="16" fillId="0" borderId="0" xfId="3" applyFont="1"/>
    <xf numFmtId="0" fontId="4" fillId="0" borderId="0" xfId="3" applyFont="1" applyAlignment="1">
      <alignment horizontal="center"/>
    </xf>
    <xf numFmtId="0" fontId="5" fillId="3" borderId="1" xfId="3" applyFont="1" applyFill="1" applyBorder="1" applyAlignment="1">
      <alignment horizontal="center" vertical="center"/>
    </xf>
    <xf numFmtId="0" fontId="5" fillId="3" borderId="2" xfId="3" applyFont="1" applyFill="1" applyBorder="1" applyAlignment="1">
      <alignment horizontal="center" vertical="center"/>
    </xf>
    <xf numFmtId="0" fontId="5" fillId="3" borderId="3" xfId="3" applyFont="1" applyFill="1" applyBorder="1" applyAlignment="1">
      <alignment horizontal="center" vertical="center"/>
    </xf>
    <xf numFmtId="0" fontId="5" fillId="3" borderId="4" xfId="3" applyFont="1" applyFill="1" applyBorder="1" applyAlignment="1">
      <alignment horizontal="center" vertical="center"/>
    </xf>
    <xf numFmtId="0" fontId="5" fillId="3" borderId="5" xfId="3" applyFont="1" applyFill="1" applyBorder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1" xfId="7" applyFont="1" applyFill="1" applyBorder="1" applyAlignment="1">
      <alignment horizontal="center" vertical="center" wrapText="1"/>
    </xf>
    <xf numFmtId="165" fontId="5" fillId="3" borderId="1" xfId="1" applyNumberFormat="1" applyFont="1" applyFill="1" applyBorder="1" applyAlignment="1" applyProtection="1">
      <alignment horizontal="center" vertical="center" wrapText="1"/>
    </xf>
    <xf numFmtId="0" fontId="5" fillId="3" borderId="6" xfId="3" applyFont="1" applyFill="1" applyBorder="1" applyAlignment="1">
      <alignment horizontal="center" vertical="center"/>
    </xf>
    <xf numFmtId="0" fontId="5" fillId="3" borderId="6" xfId="3" applyFont="1" applyFill="1" applyBorder="1" applyAlignment="1">
      <alignment horizontal="center" vertical="center" wrapText="1"/>
    </xf>
    <xf numFmtId="0" fontId="5" fillId="3" borderId="6" xfId="7" applyFont="1" applyFill="1" applyBorder="1" applyAlignment="1">
      <alignment horizontal="center" vertical="center" wrapText="1"/>
    </xf>
    <xf numFmtId="165" fontId="5" fillId="3" borderId="6" xfId="1" applyNumberFormat="1" applyFont="1" applyFill="1" applyBorder="1" applyAlignment="1" applyProtection="1">
      <alignment horizontal="center" vertical="center" wrapText="1"/>
    </xf>
    <xf numFmtId="0" fontId="9" fillId="0" borderId="9" xfId="3" applyFont="1" applyBorder="1" applyAlignment="1">
      <alignment horizontal="left" vertical="center"/>
    </xf>
    <xf numFmtId="164" fontId="6" fillId="0" borderId="9" xfId="4" applyNumberFormat="1" applyFont="1" applyBorder="1"/>
    <xf numFmtId="164" fontId="6" fillId="2" borderId="9" xfId="4" applyNumberFormat="1" applyFont="1" applyFill="1" applyBorder="1"/>
    <xf numFmtId="164" fontId="1" fillId="2" borderId="0" xfId="3" applyNumberFormat="1" applyFill="1"/>
    <xf numFmtId="49" fontId="6" fillId="0" borderId="9" xfId="3" applyNumberFormat="1" applyFont="1" applyBorder="1"/>
    <xf numFmtId="164" fontId="6" fillId="0" borderId="10" xfId="4" applyNumberFormat="1" applyFont="1" applyBorder="1"/>
    <xf numFmtId="49" fontId="6" fillId="0" borderId="9" xfId="3" applyNumberFormat="1" applyFont="1" applyBorder="1" applyAlignment="1">
      <alignment horizontal="left" indent="1"/>
    </xf>
    <xf numFmtId="0" fontId="8" fillId="0" borderId="9" xfId="3" applyFont="1" applyBorder="1" applyAlignment="1">
      <alignment horizontal="left" indent="2"/>
    </xf>
    <xf numFmtId="0" fontId="8" fillId="2" borderId="9" xfId="3" applyFont="1" applyFill="1" applyBorder="1" applyAlignment="1">
      <alignment horizontal="left" indent="2"/>
    </xf>
    <xf numFmtId="49" fontId="6" fillId="0" borderId="9" xfId="3" applyNumberFormat="1" applyFont="1" applyBorder="1" applyAlignment="1">
      <alignment horizontal="left" indent="2"/>
    </xf>
    <xf numFmtId="164" fontId="8" fillId="0" borderId="9" xfId="3" applyNumberFormat="1" applyFont="1" applyBorder="1" applyAlignment="1">
      <alignment horizontal="left" indent="4"/>
    </xf>
    <xf numFmtId="49" fontId="6" fillId="2" borderId="9" xfId="3" applyNumberFormat="1" applyFont="1" applyFill="1" applyBorder="1" applyAlignment="1">
      <alignment horizontal="left"/>
    </xf>
    <xf numFmtId="49" fontId="8" fillId="2" borderId="9" xfId="4" applyNumberFormat="1" applyFont="1" applyFill="1" applyBorder="1" applyAlignment="1">
      <alignment horizontal="left" indent="2"/>
    </xf>
    <xf numFmtId="49" fontId="6" fillId="0" borderId="9" xfId="3" applyNumberFormat="1" applyFont="1" applyBorder="1" applyAlignment="1">
      <alignment horizontal="left" indent="3"/>
    </xf>
    <xf numFmtId="49" fontId="8" fillId="2" borderId="9" xfId="3" applyNumberFormat="1" applyFont="1" applyFill="1" applyBorder="1" applyAlignment="1">
      <alignment horizontal="left" indent="4"/>
    </xf>
    <xf numFmtId="49" fontId="8" fillId="2" borderId="9" xfId="6" applyNumberFormat="1" applyFont="1" applyFill="1" applyBorder="1" applyAlignment="1">
      <alignment horizontal="left" indent="5"/>
    </xf>
    <xf numFmtId="49" fontId="6" fillId="2" borderId="9" xfId="3" applyNumberFormat="1" applyFont="1" applyFill="1" applyBorder="1" applyAlignment="1">
      <alignment horizontal="left" indent="3"/>
    </xf>
    <xf numFmtId="0" fontId="10" fillId="2" borderId="0" xfId="3" applyFont="1" applyFill="1"/>
    <xf numFmtId="164" fontId="10" fillId="2" borderId="0" xfId="3" applyNumberFormat="1" applyFont="1" applyFill="1"/>
    <xf numFmtId="0" fontId="10" fillId="0" borderId="0" xfId="3" applyFont="1"/>
    <xf numFmtId="49" fontId="6" fillId="2" borderId="9" xfId="3" applyNumberFormat="1" applyFont="1" applyFill="1" applyBorder="1"/>
    <xf numFmtId="49" fontId="6" fillId="2" borderId="9" xfId="3" applyNumberFormat="1" applyFont="1" applyFill="1" applyBorder="1" applyAlignment="1">
      <alignment horizontal="left" vertical="center" indent="1"/>
    </xf>
    <xf numFmtId="49" fontId="8" fillId="2" borderId="9" xfId="3" applyNumberFormat="1" applyFont="1" applyFill="1" applyBorder="1" applyAlignment="1">
      <alignment horizontal="left" indent="2"/>
    </xf>
    <xf numFmtId="49" fontId="6" fillId="2" borderId="9" xfId="3" applyNumberFormat="1" applyFont="1" applyFill="1" applyBorder="1" applyAlignment="1">
      <alignment horizontal="left" indent="1"/>
    </xf>
    <xf numFmtId="164" fontId="12" fillId="0" borderId="9" xfId="3" applyNumberFormat="1" applyFont="1" applyBorder="1"/>
    <xf numFmtId="164" fontId="12" fillId="0" borderId="10" xfId="3" applyNumberFormat="1" applyFont="1" applyBorder="1"/>
    <xf numFmtId="164" fontId="9" fillId="0" borderId="9" xfId="3" applyNumberFormat="1" applyFont="1" applyBorder="1"/>
    <xf numFmtId="164" fontId="9" fillId="0" borderId="10" xfId="4" applyNumberFormat="1" applyFont="1" applyBorder="1"/>
    <xf numFmtId="49" fontId="17" fillId="2" borderId="9" xfId="3" applyNumberFormat="1" applyFont="1" applyFill="1" applyBorder="1" applyAlignment="1">
      <alignment horizontal="left" indent="1"/>
    </xf>
    <xf numFmtId="164" fontId="17" fillId="0" borderId="9" xfId="4" applyNumberFormat="1" applyFont="1" applyBorder="1"/>
    <xf numFmtId="164" fontId="17" fillId="2" borderId="9" xfId="4" applyNumberFormat="1" applyFont="1" applyFill="1" applyBorder="1"/>
    <xf numFmtId="49" fontId="8" fillId="2" borderId="9" xfId="6" applyNumberFormat="1" applyFont="1" applyFill="1" applyBorder="1" applyAlignment="1">
      <alignment horizontal="left" indent="2"/>
    </xf>
    <xf numFmtId="49" fontId="8" fillId="0" borderId="9" xfId="3" applyNumberFormat="1" applyFont="1" applyBorder="1" applyAlignment="1">
      <alignment horizontal="left" indent="1"/>
    </xf>
    <xf numFmtId="49" fontId="5" fillId="3" borderId="11" xfId="3" applyNumberFormat="1" applyFont="1" applyFill="1" applyBorder="1" applyAlignment="1">
      <alignment horizontal="left" vertical="center"/>
    </xf>
    <xf numFmtId="164" fontId="5" fillId="3" borderId="11" xfId="4" applyNumberFormat="1" applyFont="1" applyFill="1" applyBorder="1" applyAlignment="1">
      <alignment vertical="center"/>
    </xf>
    <xf numFmtId="164" fontId="5" fillId="3" borderId="7" xfId="4" applyNumberFormat="1" applyFont="1" applyFill="1" applyBorder="1" applyAlignment="1">
      <alignment vertical="center"/>
    </xf>
    <xf numFmtId="164" fontId="11" fillId="0" borderId="0" xfId="3" applyNumberFormat="1" applyFont="1"/>
    <xf numFmtId="164" fontId="6" fillId="0" borderId="0" xfId="4" applyNumberFormat="1" applyFont="1"/>
    <xf numFmtId="164" fontId="6" fillId="2" borderId="0" xfId="4" applyNumberFormat="1" applyFont="1" applyFill="1"/>
    <xf numFmtId="49" fontId="13" fillId="0" borderId="0" xfId="3" applyNumberFormat="1" applyFont="1"/>
    <xf numFmtId="164" fontId="8" fillId="0" borderId="0" xfId="3" applyNumberFormat="1" applyFont="1"/>
    <xf numFmtId="164" fontId="14" fillId="2" borderId="0" xfId="3" applyNumberFormat="1" applyFont="1" applyFill="1"/>
    <xf numFmtId="164" fontId="8" fillId="2" borderId="0" xfId="3" applyNumberFormat="1" applyFont="1" applyFill="1"/>
    <xf numFmtId="0" fontId="14" fillId="0" borderId="0" xfId="3" applyFont="1"/>
    <xf numFmtId="0" fontId="12" fillId="0" borderId="0" xfId="3" applyFont="1" applyAlignment="1">
      <alignment horizontal="center"/>
    </xf>
    <xf numFmtId="0" fontId="12" fillId="0" borderId="0" xfId="3" applyFont="1"/>
    <xf numFmtId="165" fontId="22" fillId="0" borderId="0" xfId="1" applyNumberFormat="1" applyFont="1" applyFill="1" applyBorder="1"/>
    <xf numFmtId="0" fontId="14" fillId="0" borderId="0" xfId="3" applyFont="1" applyAlignment="1">
      <alignment horizontal="left" indent="1"/>
    </xf>
    <xf numFmtId="165" fontId="12" fillId="0" borderId="0" xfId="1" applyNumberFormat="1" applyFont="1" applyBorder="1"/>
    <xf numFmtId="164" fontId="23" fillId="0" borderId="0" xfId="3" applyNumberFormat="1" applyFont="1"/>
    <xf numFmtId="164" fontId="23" fillId="2" borderId="0" xfId="3" applyNumberFormat="1" applyFont="1" applyFill="1"/>
    <xf numFmtId="164" fontId="9" fillId="0" borderId="0" xfId="3" applyNumberFormat="1" applyFont="1"/>
    <xf numFmtId="0" fontId="12" fillId="2" borderId="0" xfId="3" applyFont="1" applyFill="1"/>
    <xf numFmtId="43" fontId="12" fillId="0" borderId="0" xfId="3" applyNumberFormat="1" applyFont="1"/>
    <xf numFmtId="0" fontId="8" fillId="0" borderId="0" xfId="3" applyFont="1"/>
    <xf numFmtId="165" fontId="12" fillId="0" borderId="0" xfId="1" applyNumberFormat="1" applyFont="1"/>
    <xf numFmtId="164" fontId="12" fillId="2" borderId="0" xfId="3" applyNumberFormat="1" applyFont="1" applyFill="1"/>
    <xf numFmtId="164" fontId="12" fillId="0" borderId="0" xfId="3" applyNumberFormat="1" applyFont="1"/>
    <xf numFmtId="169" fontId="12" fillId="0" borderId="0" xfId="3" applyNumberFormat="1" applyFont="1"/>
  </cellXfs>
  <cellStyles count="8">
    <cellStyle name="Millares" xfId="1" builtinId="3"/>
    <cellStyle name="Normal" xfId="0" builtinId="0"/>
    <cellStyle name="Normal 10 2" xfId="7" xr:uid="{B5FD8862-C70F-4C04-8F2F-7D8F9B9EF8C4}"/>
    <cellStyle name="Normal 2 2 2" xfId="3" xr:uid="{BF0D8B0B-1BE0-4C4B-9CB5-BF685161973F}"/>
    <cellStyle name="Normal 2 2 2 2" xfId="6" xr:uid="{8DBC80D7-2C5E-4614-A7A9-227BA31DE4DC}"/>
    <cellStyle name="Normal 3" xfId="5" xr:uid="{52888A51-5A48-42F6-AD10-231358F4C15F}"/>
    <cellStyle name="Normal_COMPARACION 2002-2001" xfId="2" xr:uid="{B0E7FCB4-A720-4CCD-867F-6A58FDF5DD85}"/>
    <cellStyle name="Normal_COMPARACION 2002-2001 2" xfId="4" xr:uid="{7AC6E04B-3CC9-496B-8A28-B4F21D83DC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externalLink" Target="externalLinks/externalLink36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externalLink" Target="externalLinks/externalLink39.xml"/><Relationship Id="rId47" Type="http://schemas.openxmlformats.org/officeDocument/2006/relationships/sharedStrings" Target="sharedStrings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externalLink" Target="externalLinks/externalLink37.xml"/><Relationship Id="rId45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4" Type="http://schemas.openxmlformats.org/officeDocument/2006/relationships/externalLink" Target="externalLinks/externalLink4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43" Type="http://schemas.openxmlformats.org/officeDocument/2006/relationships/externalLink" Target="externalLinks/externalLink40.xml"/><Relationship Id="rId48" Type="http://schemas.openxmlformats.org/officeDocument/2006/relationships/calcChain" Target="calcChain.xml"/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46" Type="http://schemas.openxmlformats.org/officeDocument/2006/relationships/styles" Target="styles.xml"/><Relationship Id="rId20" Type="http://schemas.openxmlformats.org/officeDocument/2006/relationships/externalLink" Target="externalLinks/externalLink17.xml"/><Relationship Id="rId41" Type="http://schemas.openxmlformats.org/officeDocument/2006/relationships/externalLink" Target="externalLinks/externalLink3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KEN\current\External\KenBOP(current)base%20May%20mission%20rev.2%2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GeoBop0900_BseLin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DSSARMRED97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DATA\DD\GEO\BOP\GeoBop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\TEMP\MFLOW9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utlook.office.com/Sector%20Files/DR%20Fiscal%20File%20Update%2006-26-200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Documents%20and%20Settings\JMATZ\My%20Local%20Documents\EXCEL\Guyana\2003%20Mission\Final\Other%20Depository%20Corporations%20Balanc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\AI\SIMS\Workfiles\Guyana\MB\IMD\2003%20Mission\Final\Other%20Depository%20Corporations%20Balanc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LABREGO\My%20Local%20Documents\Ecuador\ecubopLates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rvadm\users\WIN\TEMP\MFLOW9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EGURIDAD\Secto%20publico\DATA\ML\DOM\Macro\2002\DRSHAR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ROMIECO\Politica%20Fiscal\FISCAL\Cr&#233;dito\2013\Credito%20Balance%20Fiscal%20Sin%20inversiones%202013%20(Ejercicio)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EU2\LVA\LVA_RED_2001_tab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l_pf\mis%20document\documentos%20de%20trabajo\ARCHIVOS%20DE%20TRABAJO%20DE%20%20EXCEL\SEMANALES\TASAINT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DATA\F1\SRF\Paraguay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ROMIECO\Politica%20Fiscal\Sector%20publico\BKUP%20SPNF\2010\Blance%20Trimestral%20enviado%20a%20Rosa%20Yunes%202009_20enero2010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TEMP\DSAtblEmily02-03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cfs1\Consolidacion%20Estadisticas%20Monetarias\FUNCIONES%20SUBDIRECCION\Propuesta%20Reestructuraci&#243;n\FyU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DH\GEO\BOP\GeoBop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utlook.office.com/Users/fbaez/AppData/Local/Microsoft/Windows/INetCache/Content.Outlook/HTMLJ493/Marco%20Macro%20Commoditties%20-%20Fixed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SWN06p\wrs2\mcd\system\WRSTA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1996100\Desktop\My%20Documents\Archivos%20de%20Excel\Archivo%20Monetario%204%20de%20ener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cfs1\promieco\Politica%20Fiscal\Sector%20publico\Sector%20Publico%202006%20%20201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ARCHIVOS%20VARIOS%20IPC\BOLETIN\BOLETIN05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jmatz\My%20Local%20Documents\Excel\BSA\Final%20versions%20(with%20IIP%20&amp;edits)\Versions%20with%20Summary%20matricies\RSA%20BSA%20rev2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CCB06R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DH\GEO\BOP\Data\FLOW2004a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S1\ECU\SECTORS\External\PERUMF97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S1\ECU\SECTORS\External\ecuredtab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perez/Desktop/2022/PRESUPUESTO%202023/SEPTIEMBRE/Copia%20de%20Proyeccion%20Ingresos%20CUT%202023%20-%202026%20Envio%20a%20Presupuesto%20AL%2012%20Agosto%202022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El_mnt\c\1Edas\FMI\mision\BCHDIC97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\SI\IMSection\DP\MFS%20Workfiles\Generic%20Files\Graduated%20to%20DC\Chile%20EI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fperez\Desktop\Copia%20de%20ESTIMACION%20%20MENSUAL%202018(CON%20NUEVAS%20MEDIDAS%20ajustado%20a%20590%209%20mills%20)22-09-17%20(6).xlsx" TargetMode="External"/></Relationships>
</file>

<file path=xl/externalLinks/_rels/externalLink4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hacienda365-my.sharepoint.com/personal/fperez_hacienda_gov_do/Documents/Documentos/My%20Documents%20Raulina%20Perez/INGRESOS%20FISCALES%20ACUMULADOS%202024/INGRESOS%20ENERO-DICIEMBRE%202024%20final.xlsx" TargetMode="External"/><Relationship Id="rId1" Type="http://schemas.openxmlformats.org/officeDocument/2006/relationships/externalLinkPath" Target="/personal/fperez_hacienda_gov_do/Documents/Documentos/My%20Documents%20Raulina%20Perez/INGRESOS%20FISCALES%20ACUMULADOS%202024/INGRESOS%20ENERO-DICIEMBRE%202024%20final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v2kp-47212\FISCAL\Cuadros%20Comparativos\CUADROS%20FISC.COMPARA902001-1er%20trimestr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respaldo%20Henry%20Rodriguez\Resto%20del%20Sistema%20Bancario\Implementacion%20del%20MEMF\Oferta%20Monetaria\analisis%20pafi%20junio%202007%20y%20gr&#225;ficos%20comparado%20con%20el%20MEM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uments%20and%20Settings\JMATZ\My%20Local%20Documents\EXCEL\Guyana\2003%20Mission\Final\Other%20Depository%20Corporations%20Balan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uments%20and%20Settings\LABREGO\My%20Local%20Documents\Ecuador\ecubopLates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WIN\TEMP\MFLOW9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  <sheetName val="Imp:DSA output"/>
      <sheetName val="MONE(M)"/>
      <sheetName val="BURSAT(M)"/>
      <sheetName val="REAL(T)"/>
      <sheetName val="EXT(T)"/>
      <sheetName val="EXT(A)"/>
      <sheetName val="REAL(A)"/>
      <sheetName val="FISCAL(A)"/>
      <sheetName val="METAS"/>
      <sheetName val="EJECUTIVO"/>
      <sheetName val="EXT(M)"/>
      <sheetName val="FISCAL(M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87">
          <cell r="I87">
            <v>2948.3534720937819</v>
          </cell>
          <cell r="O87">
            <v>2968.3</v>
          </cell>
          <cell r="P87">
            <v>3280.75</v>
          </cell>
          <cell r="Q87">
            <v>3493.6381402405464</v>
          </cell>
          <cell r="R87">
            <v>3766.1175633561566</v>
          </cell>
          <cell r="S87">
            <v>3997.5525546669683</v>
          </cell>
          <cell r="T87">
            <v>4340.9711679215779</v>
          </cell>
          <cell r="U87">
            <v>4796.4756673634238</v>
          </cell>
          <cell r="V87">
            <v>5281.4601257114955</v>
          </cell>
          <cell r="W87">
            <v>5727.8593794674289</v>
          </cell>
          <cell r="X87">
            <v>6135.9693201964728</v>
          </cell>
          <cell r="Y87">
            <v>6574.2910509682461</v>
          </cell>
          <cell r="Z87">
            <v>7047.464502227821</v>
          </cell>
          <cell r="AA87">
            <v>7558.4039469664458</v>
          </cell>
          <cell r="AB87">
            <v>8115.2960305978322</v>
          </cell>
          <cell r="AC87">
            <v>8717.4088695618993</v>
          </cell>
          <cell r="AD87">
            <v>9368.5837619655049</v>
          </cell>
          <cell r="AE87">
            <v>10072.996048207535</v>
          </cell>
          <cell r="AF87">
            <v>10835.184579013356</v>
          </cell>
          <cell r="AG87">
            <v>11660.083809198853</v>
          </cell>
          <cell r="AH87">
            <v>12553.058752923744</v>
          </cell>
          <cell r="AI87">
            <v>13519.943057493711</v>
          </cell>
        </row>
        <row r="88">
          <cell r="I88">
            <v>-5.7008965887577849</v>
          </cell>
          <cell r="O88">
            <v>-4.2680477584313845</v>
          </cell>
          <cell r="P88">
            <v>0.39067187697440986</v>
          </cell>
          <cell r="Q88">
            <v>-2.5220995475796579</v>
          </cell>
          <cell r="R88">
            <v>-4.3170827584920195</v>
          </cell>
          <cell r="S88">
            <v>-6.2263885883577421</v>
          </cell>
          <cell r="T88">
            <v>-6.2255626662661223</v>
          </cell>
          <cell r="U88">
            <v>-5.9837800024204881</v>
          </cell>
          <cell r="V88">
            <v>-6.3148545225364892</v>
          </cell>
          <cell r="W88">
            <v>-5.6640620729483109</v>
          </cell>
          <cell r="X88">
            <v>-5.770379695348117</v>
          </cell>
          <cell r="Y88">
            <v>-5.8656788180317383</v>
          </cell>
          <cell r="Z88">
            <v>-5.9458120013883509</v>
          </cell>
          <cell r="AA88">
            <v>-6.0153445427542485</v>
          </cell>
          <cell r="AB88">
            <v>-6.0720663147381408</v>
          </cell>
          <cell r="AC88">
            <v>-6.1055027621634093</v>
          </cell>
          <cell r="AD88">
            <v>-6.0414700878857461</v>
          </cell>
          <cell r="AE88">
            <v>-5.9757445020741251</v>
          </cell>
          <cell r="AF88">
            <v>-5.9073314642238799</v>
          </cell>
          <cell r="AG88">
            <v>-5.8340944105542958</v>
          </cell>
          <cell r="AH88">
            <v>-5.7550306371400639</v>
          </cell>
          <cell r="AI88">
            <v>-5.670640930790757</v>
          </cell>
        </row>
        <row r="89">
          <cell r="I89">
            <v>-5.7494286526163032</v>
          </cell>
          <cell r="O89">
            <v>-3.4907537552819932</v>
          </cell>
          <cell r="P89">
            <v>0.39067187697440986</v>
          </cell>
          <cell r="Q89">
            <v>-2.5220995475796579</v>
          </cell>
          <cell r="R89">
            <v>-4.3170827584920195</v>
          </cell>
          <cell r="S89">
            <v>-6.2263885883577421</v>
          </cell>
          <cell r="T89">
            <v>-6.2255626662661223</v>
          </cell>
          <cell r="U89">
            <v>-5.9837800024204881</v>
          </cell>
          <cell r="V89">
            <v>-6.3148545225364892</v>
          </cell>
          <cell r="W89">
            <v>-5.6640620729483109</v>
          </cell>
          <cell r="X89">
            <v>-5.770379695348117</v>
          </cell>
          <cell r="Y89">
            <v>-5.8656788180317383</v>
          </cell>
          <cell r="Z89">
            <v>-5.9458120013883509</v>
          </cell>
          <cell r="AA89">
            <v>-6.0153445427542485</v>
          </cell>
          <cell r="AB89">
            <v>-6.0720663147381408</v>
          </cell>
          <cell r="AC89">
            <v>-6.1055027621634093</v>
          </cell>
          <cell r="AD89">
            <v>-6.0414700878857461</v>
          </cell>
          <cell r="AE89">
            <v>-5.9757445020741251</v>
          </cell>
          <cell r="AF89">
            <v>-5.9073314642238799</v>
          </cell>
          <cell r="AG89">
            <v>-5.8340944105542958</v>
          </cell>
          <cell r="AH89">
            <v>-5.7550306371400639</v>
          </cell>
          <cell r="AI89">
            <v>-5.670640930790757</v>
          </cell>
        </row>
        <row r="90">
          <cell r="I90">
            <v>8860.1218619826504</v>
          </cell>
          <cell r="O90">
            <v>11396.111481670061</v>
          </cell>
          <cell r="P90">
            <v>11761.719316283372</v>
          </cell>
          <cell r="Q90">
            <v>13951.734205270477</v>
          </cell>
          <cell r="R90">
            <v>14970.312261041583</v>
          </cell>
          <cell r="S90">
            <v>16623.883753290145</v>
          </cell>
          <cell r="T90">
            <v>18595.175933470895</v>
          </cell>
          <cell r="U90">
            <v>20520.743227875995</v>
          </cell>
          <cell r="V90">
            <v>23171.776851544284</v>
          </cell>
          <cell r="W90">
            <v>28613.268595985974</v>
          </cell>
          <cell r="X90">
            <v>31156.193591397565</v>
          </cell>
          <cell r="Y90">
            <v>33932.670319593228</v>
          </cell>
          <cell r="Z90">
            <v>36969.180243954092</v>
          </cell>
          <cell r="AA90">
            <v>40295.869642819904</v>
          </cell>
          <cell r="AB90">
            <v>43941.460541134453</v>
          </cell>
          <cell r="AC90">
            <v>47949.007501957436</v>
          </cell>
          <cell r="AD90">
            <v>52354.484654090331</v>
          </cell>
          <cell r="AE90">
            <v>57164.729911948285</v>
          </cell>
          <cell r="AF90">
            <v>62416.932713531918</v>
          </cell>
          <cell r="AG90">
            <v>68151.699402174127</v>
          </cell>
          <cell r="AH90">
            <v>74413.367166268086</v>
          </cell>
          <cell r="AI90">
            <v>81250.346823269065</v>
          </cell>
        </row>
        <row r="91">
          <cell r="I91">
            <v>1.5169463703024839</v>
          </cell>
          <cell r="O91">
            <v>1.2729651305092398</v>
          </cell>
          <cell r="P91">
            <v>1.2623931802690482</v>
          </cell>
          <cell r="Q91">
            <v>1.2644153200239485</v>
          </cell>
          <cell r="R91">
            <v>1.2662699333611811</v>
          </cell>
          <cell r="S91">
            <v>1.2686955202842984</v>
          </cell>
          <cell r="T91">
            <v>1.270951522213567</v>
          </cell>
          <cell r="U91">
            <v>1.2732543111406767</v>
          </cell>
          <cell r="V91">
            <v>1.2732543111406767</v>
          </cell>
          <cell r="W91">
            <v>1.2732543111406767</v>
          </cell>
          <cell r="X91">
            <v>1.2732543111406767</v>
          </cell>
          <cell r="Y91">
            <v>1.2732543111406767</v>
          </cell>
          <cell r="Z91">
            <v>1.2732543111406767</v>
          </cell>
          <cell r="AA91">
            <v>1.2732543111406767</v>
          </cell>
          <cell r="AB91">
            <v>1.2732543111406767</v>
          </cell>
          <cell r="AC91">
            <v>1.2732543111406767</v>
          </cell>
          <cell r="AD91">
            <v>1.2732543111406767</v>
          </cell>
          <cell r="AE91">
            <v>1.2732543111406767</v>
          </cell>
          <cell r="AF91">
            <v>1.2732543111406767</v>
          </cell>
          <cell r="AG91">
            <v>1.2732543111406767</v>
          </cell>
          <cell r="AH91">
            <v>1.2732543111406767</v>
          </cell>
          <cell r="AI91">
            <v>1.2732543111406767</v>
          </cell>
          <cell r="AJ91">
            <v>1.2732543111406767</v>
          </cell>
        </row>
        <row r="92">
          <cell r="I92">
            <v>2623.2951947879574</v>
          </cell>
          <cell r="O92">
            <v>2463.3948034137657</v>
          </cell>
          <cell r="P92">
            <v>2542.42495692906</v>
          </cell>
          <cell r="Q92">
            <v>3015.8207556281977</v>
          </cell>
          <cell r="R92">
            <v>3235.9976022213241</v>
          </cell>
          <cell r="S92">
            <v>3593.4352622187776</v>
          </cell>
          <cell r="T92">
            <v>4019.5517424303075</v>
          </cell>
          <cell r="U92">
            <v>4435.7842858106133</v>
          </cell>
          <cell r="V92">
            <v>5008.8343531711862</v>
          </cell>
          <cell r="W92">
            <v>6185.0726259923094</v>
          </cell>
          <cell r="X92">
            <v>6734.7538246400682</v>
          </cell>
          <cell r="Y92">
            <v>7334.9197983616714</v>
          </cell>
          <cell r="Z92">
            <v>7991.2948066455228</v>
          </cell>
          <cell r="AA92">
            <v>8710.3952990300331</v>
          </cell>
          <cell r="AB92">
            <v>9498.4298570216069</v>
          </cell>
          <cell r="AC92">
            <v>10364.705197834721</v>
          </cell>
          <cell r="AD92">
            <v>11316.997524965578</v>
          </cell>
          <cell r="AE92">
            <v>12356.784928801722</v>
          </cell>
          <cell r="AF92">
            <v>13492.106315285762</v>
          </cell>
          <cell r="AG92">
            <v>14731.739192018671</v>
          </cell>
          <cell r="AH92">
            <v>16085.267529783938</v>
          </cell>
          <cell r="AI92">
            <v>17563.155859078666</v>
          </cell>
        </row>
        <row r="93">
          <cell r="I93">
            <v>29.607890677487099</v>
          </cell>
          <cell r="O93">
            <v>21.616099556203743</v>
          </cell>
          <cell r="P93">
            <v>21.616099556203743</v>
          </cell>
          <cell r="Q93">
            <v>21.616099556203743</v>
          </cell>
          <cell r="R93">
            <v>21.616099556203743</v>
          </cell>
          <cell r="S93">
            <v>21.616099556203743</v>
          </cell>
          <cell r="T93">
            <v>21.616099556203743</v>
          </cell>
          <cell r="U93">
            <v>21.616099556203743</v>
          </cell>
          <cell r="V93">
            <v>21.616099556203743</v>
          </cell>
          <cell r="W93">
            <v>21.616099556203743</v>
          </cell>
          <cell r="X93">
            <v>21.616099556203743</v>
          </cell>
          <cell r="Y93">
            <v>21.616099556203743</v>
          </cell>
          <cell r="Z93">
            <v>21.616099556203743</v>
          </cell>
          <cell r="AA93">
            <v>21.616099556203743</v>
          </cell>
          <cell r="AB93">
            <v>21.616099556203743</v>
          </cell>
          <cell r="AC93">
            <v>21.616099556203743</v>
          </cell>
          <cell r="AD93">
            <v>21.616099556203743</v>
          </cell>
          <cell r="AE93">
            <v>21.616099556203743</v>
          </cell>
          <cell r="AF93">
            <v>21.616099556203743</v>
          </cell>
          <cell r="AG93">
            <v>21.616099556203743</v>
          </cell>
          <cell r="AH93">
            <v>21.616099556203743</v>
          </cell>
          <cell r="AI93">
            <v>21.616099556203743</v>
          </cell>
        </row>
        <row r="96">
          <cell r="I96">
            <v>4.8</v>
          </cell>
          <cell r="O96">
            <v>1.1997382459579597</v>
          </cell>
          <cell r="P96">
            <v>1.2140256033834618</v>
          </cell>
          <cell r="Q96">
            <v>1.8361849472174008</v>
          </cell>
          <cell r="R96">
            <v>2.7</v>
          </cell>
          <cell r="S96">
            <v>3.5</v>
          </cell>
          <cell r="T96">
            <v>4</v>
          </cell>
          <cell r="U96">
            <v>4</v>
          </cell>
          <cell r="V96">
            <v>4</v>
          </cell>
          <cell r="W96">
            <v>6.0370069569610996</v>
          </cell>
          <cell r="X96">
            <v>6.0592976880875726</v>
          </cell>
          <cell r="Y96">
            <v>6.0750564946457919</v>
          </cell>
          <cell r="Z96">
            <v>6.0975518054972921</v>
          </cell>
          <cell r="AA96">
            <v>6.1199045148971454</v>
          </cell>
          <cell r="AB96">
            <v>6.1199045148971454</v>
          </cell>
          <cell r="AC96">
            <v>6.1199045148971454</v>
          </cell>
          <cell r="AD96">
            <v>6.1199045148971454</v>
          </cell>
          <cell r="AE96">
            <v>6.1199045148971454</v>
          </cell>
          <cell r="AF96">
            <v>6.1199045148971454</v>
          </cell>
          <cell r="AG96">
            <v>6.1199045148971454</v>
          </cell>
          <cell r="AH96">
            <v>6.1199045148971454</v>
          </cell>
          <cell r="AI96">
            <v>6.1199045148971454</v>
          </cell>
        </row>
        <row r="97">
          <cell r="I97">
            <v>16.120635221711165</v>
          </cell>
          <cell r="O97">
            <v>12.476073432770907</v>
          </cell>
          <cell r="P97">
            <v>3.2607305629411831</v>
          </cell>
          <cell r="Q97">
            <v>8.6594076555257296</v>
          </cell>
          <cell r="R97">
            <v>5.8104393347695016</v>
          </cell>
          <cell r="S97">
            <v>9.4816478087076597</v>
          </cell>
          <cell r="T97">
            <v>10.260218580781522</v>
          </cell>
          <cell r="U97">
            <v>10.658653588716716</v>
          </cell>
          <cell r="V97">
            <v>10.73572963073255</v>
          </cell>
          <cell r="W97">
            <v>10.65968842028855</v>
          </cell>
          <cell r="X97">
            <v>10.673909086624045</v>
          </cell>
          <cell r="Y97">
            <v>10.701879402305892</v>
          </cell>
          <cell r="Z97">
            <v>10.738637362140269</v>
          </cell>
          <cell r="AA97">
            <v>10.729239119755519</v>
          </cell>
          <cell r="AB97">
            <v>10.755457517750845</v>
          </cell>
          <cell r="AC97">
            <v>10.792084446898432</v>
          </cell>
          <cell r="AD97">
            <v>10.792084446898432</v>
          </cell>
          <cell r="AE97">
            <v>10.7920844468984</v>
          </cell>
          <cell r="AF97">
            <v>10.7920844468984</v>
          </cell>
          <cell r="AG97">
            <v>10.7920844468984</v>
          </cell>
          <cell r="AH97">
            <v>10.7920844468984</v>
          </cell>
          <cell r="AI97">
            <v>10.7920844468984</v>
          </cell>
        </row>
        <row r="98">
          <cell r="I98">
            <v>1.5543281604567083</v>
          </cell>
          <cell r="O98">
            <v>5.7572027569828599</v>
          </cell>
          <cell r="P98">
            <v>1.9627922863293401</v>
          </cell>
          <cell r="Q98">
            <v>7.165086104010876</v>
          </cell>
          <cell r="R98">
            <v>1.3927673841600985</v>
          </cell>
          <cell r="S98">
            <v>3.5360460753407263</v>
          </cell>
          <cell r="T98">
            <v>3.499999999999992</v>
          </cell>
          <cell r="U98">
            <v>3.499999999999992</v>
          </cell>
          <cell r="V98">
            <v>3.499999999999992</v>
          </cell>
          <cell r="W98">
            <v>3.499999999999992</v>
          </cell>
          <cell r="X98">
            <v>3.499999999999992</v>
          </cell>
          <cell r="Y98">
            <v>3.499999999999992</v>
          </cell>
          <cell r="Z98">
            <v>3.499999999999992</v>
          </cell>
          <cell r="AA98">
            <v>3.499999999999992</v>
          </cell>
          <cell r="AB98">
            <v>3.499999999999992</v>
          </cell>
          <cell r="AC98">
            <v>3.499999999999992</v>
          </cell>
          <cell r="AD98">
            <v>3.499999999999992</v>
          </cell>
          <cell r="AE98">
            <v>3.499999999999992</v>
          </cell>
          <cell r="AF98">
            <v>3.499999999999992</v>
          </cell>
          <cell r="AG98">
            <v>3.499999999999992</v>
          </cell>
          <cell r="AH98">
            <v>3.499999999999992</v>
          </cell>
          <cell r="AI98">
            <v>3.499999999999992</v>
          </cell>
        </row>
        <row r="99">
          <cell r="I99">
            <v>-3.1990492332164706</v>
          </cell>
          <cell r="O99">
            <v>-2.6029107513684835</v>
          </cell>
          <cell r="P99">
            <v>-4.6413824098490153</v>
          </cell>
          <cell r="Q99">
            <v>1.2205857528014121</v>
          </cell>
          <cell r="R99">
            <v>1.9614716859489505</v>
          </cell>
          <cell r="S99">
            <v>2.1338908731291184</v>
          </cell>
          <cell r="T99">
            <v>1.2136926200879969</v>
          </cell>
          <cell r="U99">
            <v>0.22568345998415396</v>
          </cell>
          <cell r="V99">
            <v>7.5328154469929132E-3</v>
          </cell>
          <cell r="W99">
            <v>1.358536780145414E-2</v>
          </cell>
          <cell r="X99">
            <v>2.0123168909250921E-2</v>
          </cell>
          <cell r="Y99">
            <v>2.4417455743773075E-2</v>
          </cell>
          <cell r="Z99">
            <v>2.8491137064861505E-2</v>
          </cell>
          <cell r="AA99">
            <v>3.240251154335283E-2</v>
          </cell>
          <cell r="AB99">
            <v>3.6153952914190768E-2</v>
          </cell>
          <cell r="AC99">
            <v>3.973586671166629E-2</v>
          </cell>
          <cell r="AD99">
            <v>3.0556656955283756E-2</v>
          </cell>
          <cell r="AE99">
            <v>3.3773463366017609E-2</v>
          </cell>
          <cell r="AF99">
            <v>3.6832023217954202E-2</v>
          </cell>
          <cell r="AG99">
            <v>3.9736056448930412E-2</v>
          </cell>
          <cell r="AH99">
            <v>4.2489379532995031E-2</v>
          </cell>
          <cell r="AI99">
            <v>4.5095888252745908E-2</v>
          </cell>
        </row>
        <row r="100">
          <cell r="I100">
            <v>16.601125186066227</v>
          </cell>
          <cell r="O100">
            <v>11.64589967977399</v>
          </cell>
          <cell r="P100">
            <v>16.575713344621306</v>
          </cell>
          <cell r="Q100">
            <v>4.2293841087710717</v>
          </cell>
          <cell r="R100">
            <v>4.5218035037606512</v>
          </cell>
          <cell r="S100">
            <v>5.1784399072836607</v>
          </cell>
          <cell r="T100">
            <v>8.2687146656534196</v>
          </cell>
          <cell r="U100">
            <v>10.504640091559338</v>
          </cell>
          <cell r="V100">
            <v>10.294834287382585</v>
          </cell>
          <cell r="W100">
            <v>8.1890644091239437</v>
          </cell>
          <cell r="X100">
            <v>6.5983738095860787</v>
          </cell>
          <cell r="Y100">
            <v>6.5911086059011694</v>
          </cell>
          <cell r="Z100">
            <v>6.6258612284010923</v>
          </cell>
          <cell r="AA100">
            <v>6.659919428052703</v>
          </cell>
          <cell r="AB100">
            <v>6.6932838210606178</v>
          </cell>
          <cell r="AC100">
            <v>6.7259562075667532</v>
          </cell>
          <cell r="AD100">
            <v>6.757939500159523</v>
          </cell>
          <cell r="AE100">
            <v>6.7892376519652373</v>
          </cell>
          <cell r="AF100">
            <v>6.8198555848138795</v>
          </cell>
          <cell r="AG100">
            <v>6.8497991179326476</v>
          </cell>
          <cell r="AH100">
            <v>6.8790748975734175</v>
          </cell>
          <cell r="AI100">
            <v>6.9076903279373028</v>
          </cell>
        </row>
        <row r="101">
          <cell r="I101">
            <v>32.068983995641908</v>
          </cell>
          <cell r="O101">
            <v>7.3361019792383297</v>
          </cell>
          <cell r="P101">
            <v>-6.5329819605941637</v>
          </cell>
          <cell r="Q101">
            <v>7.8409233833933945</v>
          </cell>
          <cell r="R101">
            <v>15.634245917394306</v>
          </cell>
          <cell r="S101">
            <v>14.415003093989331</v>
          </cell>
          <cell r="T101">
            <v>8.4916428324804727</v>
          </cell>
          <cell r="U101">
            <v>8.2004150534380926</v>
          </cell>
          <cell r="V101">
            <v>10.567623519156966</v>
          </cell>
          <cell r="W101">
            <v>6.5913982216584399</v>
          </cell>
          <cell r="X101">
            <v>6.5669256104404994</v>
          </cell>
          <cell r="Y101">
            <v>6.583607324290619</v>
          </cell>
          <cell r="Z101">
            <v>6.6049376893587919</v>
          </cell>
          <cell r="AA101">
            <v>6.6257731151688315</v>
          </cell>
          <cell r="AB101">
            <v>6.6317866869618713</v>
          </cell>
          <cell r="AC101">
            <v>6.6378200628408157</v>
          </cell>
          <cell r="AD101">
            <v>6.64311832904938</v>
          </cell>
          <cell r="AE101">
            <v>6.6485225979563634</v>
          </cell>
          <cell r="AF101">
            <v>6.6538445967303961</v>
          </cell>
          <cell r="AG101">
            <v>6.6590895506643211</v>
          </cell>
          <cell r="AH101">
            <v>6.6642623871396856</v>
          </cell>
          <cell r="AI101">
            <v>6.6693677513723015</v>
          </cell>
        </row>
        <row r="102">
          <cell r="I102">
            <v>1.59076557657214</v>
          </cell>
          <cell r="O102">
            <v>3.4595119416282163</v>
          </cell>
          <cell r="P102">
            <v>2.9982496395354596</v>
          </cell>
          <cell r="Q102">
            <v>3.1457054486223379</v>
          </cell>
          <cell r="R102">
            <v>3.430370797006784</v>
          </cell>
          <cell r="S102">
            <v>4.0616178142886179</v>
          </cell>
          <cell r="T102">
            <v>4.8660922952152106</v>
          </cell>
          <cell r="U102">
            <v>4.9409759690189645</v>
          </cell>
          <cell r="V102">
            <v>5.1412786636166379</v>
          </cell>
          <cell r="W102">
            <v>5</v>
          </cell>
          <cell r="X102">
            <v>5</v>
          </cell>
          <cell r="Y102">
            <v>5</v>
          </cell>
          <cell r="Z102">
            <v>5</v>
          </cell>
          <cell r="AA102">
            <v>5</v>
          </cell>
          <cell r="AB102">
            <v>4.68</v>
          </cell>
          <cell r="AC102">
            <v>4.83</v>
          </cell>
          <cell r="AD102">
            <v>4.92</v>
          </cell>
          <cell r="AE102">
            <v>4.97</v>
          </cell>
          <cell r="AF102">
            <v>5</v>
          </cell>
          <cell r="AG102">
            <v>5.04</v>
          </cell>
          <cell r="AH102">
            <v>5.08</v>
          </cell>
          <cell r="AI102">
            <v>5.12</v>
          </cell>
        </row>
        <row r="103">
          <cell r="I103">
            <v>29.64405547389822</v>
          </cell>
          <cell r="O103">
            <v>6.0864073618801768</v>
          </cell>
          <cell r="P103">
            <v>15.278515998724345</v>
          </cell>
          <cell r="Q103">
            <v>13.366866919017156</v>
          </cell>
          <cell r="R103">
            <v>4.7686394893114823</v>
          </cell>
          <cell r="S103">
            <v>6.6837398188345247</v>
          </cell>
          <cell r="T103">
            <v>9.6385600841983461</v>
          </cell>
          <cell r="U103">
            <v>11.786366011832399</v>
          </cell>
          <cell r="V103">
            <v>11.233608462562074</v>
          </cell>
          <cell r="W103">
            <v>9.1203878688707078</v>
          </cell>
          <cell r="X103">
            <v>7.5243250397238199</v>
          </cell>
          <cell r="Y103">
            <v>7.5228885054384591</v>
          </cell>
          <cell r="Z103">
            <v>7.5635889132794176</v>
          </cell>
          <cell r="AA103">
            <v>7.6034015496454543</v>
          </cell>
          <cell r="AB103">
            <v>7.6423298166772042</v>
          </cell>
          <cell r="AC103">
            <v>7.6803785324307796</v>
          </cell>
          <cell r="AD103">
            <v>7.7175538368513372</v>
          </cell>
          <cell r="AE103">
            <v>7.753863097794266</v>
          </cell>
          <cell r="AF103">
            <v>7.7893148176966065</v>
          </cell>
          <cell r="AG103">
            <v>7.8239185414470001</v>
          </cell>
          <cell r="AH103">
            <v>7.857684765942679</v>
          </cell>
          <cell r="AI103">
            <v>7.8906248517637465</v>
          </cell>
        </row>
        <row r="104">
          <cell r="I104">
            <v>51.694935134223357</v>
          </cell>
          <cell r="O104">
            <v>4.716906938335967</v>
          </cell>
          <cell r="P104">
            <v>-3.0743468671524852</v>
          </cell>
          <cell r="Q104">
            <v>15.880597135221237</v>
          </cell>
          <cell r="R104">
            <v>13.677571383338943</v>
          </cell>
          <cell r="S104">
            <v>13.627802175446945</v>
          </cell>
          <cell r="T104">
            <v>8.546883287427832</v>
          </cell>
          <cell r="U104">
            <v>9.208948097640075</v>
          </cell>
          <cell r="V104">
            <v>11.500320425763277</v>
          </cell>
          <cell r="W104">
            <v>7.4943649935567294</v>
          </cell>
          <cell r="X104">
            <v>7.4709771041310091</v>
          </cell>
          <cell r="Y104">
            <v>7.4890755529563506</v>
          </cell>
          <cell r="Z104">
            <v>7.5118500123400054</v>
          </cell>
          <cell r="AA104">
            <v>7.5341094363473786</v>
          </cell>
          <cell r="AB104">
            <v>7.5414051912509734</v>
          </cell>
          <cell r="AC104">
            <v>7.5487187936541744</v>
          </cell>
          <cell r="AD104">
            <v>7.5688311347708321</v>
          </cell>
          <cell r="AE104">
            <v>7.5755449797180177</v>
          </cell>
          <cell r="AF104">
            <v>7.5821724818474507</v>
          </cell>
          <cell r="AG104">
            <v>7.588718814906187</v>
          </cell>
          <cell r="AH104">
            <v>7.5951888536477412</v>
          </cell>
          <cell r="AI104">
            <v>7.6015871896935465</v>
          </cell>
        </row>
        <row r="113">
          <cell r="I113">
            <v>-2.8024884925772118</v>
          </cell>
          <cell r="O113">
            <v>-3.2922029698043884</v>
          </cell>
          <cell r="P113">
            <v>1.0890064544705791</v>
          </cell>
          <cell r="Q113">
            <v>-1.9624350034872506</v>
          </cell>
          <cell r="R113">
            <v>-3.7818744831732212</v>
          </cell>
          <cell r="S113">
            <v>-5.7202836940435429</v>
          </cell>
          <cell r="T113">
            <v>-5.739474590522601</v>
          </cell>
          <cell r="U113">
            <v>-5.5217933720658152</v>
          </cell>
          <cell r="V113">
            <v>-5.8739761238790491</v>
          </cell>
          <cell r="W113">
            <v>-5.2869708052947795</v>
          </cell>
          <cell r="X113">
            <v>-5.4021143347747342</v>
          </cell>
          <cell r="Y113">
            <v>-5.5032287887593485</v>
          </cell>
          <cell r="Z113">
            <v>-5.5915140550030005</v>
          </cell>
          <cell r="AA113">
            <v>-5.6663557682287689</v>
          </cell>
          <cell r="AB113">
            <v>-5.7287029837309289</v>
          </cell>
          <cell r="AC113">
            <v>-5.7680793014527936</v>
          </cell>
          <cell r="AD113">
            <v>-5.7098742141723484</v>
          </cell>
          <cell r="AE113">
            <v>-5.6501115191091591</v>
          </cell>
          <cell r="AF113">
            <v>-5.5882565696864628</v>
          </cell>
          <cell r="AG113">
            <v>-5.5205102088610483</v>
          </cell>
          <cell r="AH113">
            <v>-5.4466831925432473</v>
          </cell>
          <cell r="AI113">
            <v>-5.3677100372222935</v>
          </cell>
        </row>
        <row r="114">
          <cell r="I114">
            <v>116.93383235292333</v>
          </cell>
          <cell r="O114">
            <v>-9.3763593156974583</v>
          </cell>
          <cell r="P114">
            <v>-16.323044732534143</v>
          </cell>
          <cell r="Q114">
            <v>-4.0000000000000036</v>
          </cell>
          <cell r="R114">
            <v>-2.0000000000000129</v>
          </cell>
          <cell r="S114">
            <v>0</v>
          </cell>
          <cell r="T114">
            <v>1.0000000000000009</v>
          </cell>
          <cell r="U114">
            <v>1.0000000000000009</v>
          </cell>
          <cell r="V114">
            <v>1.0000000000000009</v>
          </cell>
          <cell r="W114">
            <v>1.0000000000000009</v>
          </cell>
          <cell r="X114">
            <v>1.0000000000000009</v>
          </cell>
          <cell r="Y114">
            <v>1.0000000000000009</v>
          </cell>
          <cell r="Z114">
            <v>1.0000000000000009</v>
          </cell>
          <cell r="AA114">
            <v>1.0000000000000009</v>
          </cell>
          <cell r="AB114">
            <v>1.0000000000000009</v>
          </cell>
          <cell r="AC114">
            <v>1.0000000000000009</v>
          </cell>
          <cell r="AD114">
            <v>1.0000000000000009</v>
          </cell>
          <cell r="AE114">
            <v>1.0000000000000009</v>
          </cell>
          <cell r="AF114">
            <v>1.0000000000000009</v>
          </cell>
          <cell r="AG114">
            <v>1.0000000000000009</v>
          </cell>
          <cell r="AH114">
            <v>1.0000000000000009</v>
          </cell>
          <cell r="AI114">
            <v>1.0000000000000009</v>
          </cell>
        </row>
        <row r="115">
          <cell r="I115">
            <v>457.65</v>
          </cell>
          <cell r="O115">
            <v>1063.8</v>
          </cell>
          <cell r="P115">
            <v>1067.28</v>
          </cell>
          <cell r="Q115">
            <v>1264</v>
          </cell>
          <cell r="R115">
            <v>1557.2599999999998</v>
          </cell>
          <cell r="S115">
            <v>2003.73</v>
          </cell>
          <cell r="T115">
            <v>2621</v>
          </cell>
          <cell r="U115">
            <v>2962</v>
          </cell>
          <cell r="V115">
            <v>3344</v>
          </cell>
          <cell r="W115">
            <v>3497.4892188610124</v>
          </cell>
          <cell r="X115">
            <v>3762.167983656464</v>
          </cell>
          <cell r="Y115">
            <v>4047.9196314828018</v>
          </cell>
          <cell r="Z115">
            <v>4356.5231888279231</v>
          </cell>
          <cell r="AA115">
            <v>4689.2960711868873</v>
          </cell>
          <cell r="AB115">
            <v>4725.1974436954224</v>
          </cell>
          <cell r="AC115">
            <v>5236.5446318641852</v>
          </cell>
          <cell r="AD115">
            <v>5728.8984690744146</v>
          </cell>
          <cell r="AE115">
            <v>6216.5975601518739</v>
          </cell>
          <cell r="AF115">
            <v>6719.485912808891</v>
          </cell>
          <cell r="AG115">
            <v>7278.5193800928255</v>
          </cell>
          <cell r="AH115">
            <v>7884.915074417283</v>
          </cell>
          <cell r="AI115">
            <v>8542.7179307424431</v>
          </cell>
        </row>
        <row r="116">
          <cell r="I116">
            <v>55.938899999999997</v>
          </cell>
          <cell r="O116">
            <v>78.599999999999994</v>
          </cell>
          <cell r="P116">
            <v>77.069999999999993</v>
          </cell>
          <cell r="Q116">
            <v>71.5</v>
          </cell>
          <cell r="R116">
            <v>70.5</v>
          </cell>
          <cell r="S116">
            <v>69.5</v>
          </cell>
          <cell r="T116">
            <v>68.5</v>
          </cell>
          <cell r="U116">
            <v>67</v>
          </cell>
          <cell r="V116">
            <v>65</v>
          </cell>
          <cell r="W116">
            <v>64.470161199911132</v>
          </cell>
          <cell r="X116">
            <v>65.417391460792857</v>
          </cell>
          <cell r="Y116">
            <v>66.378538937801068</v>
          </cell>
          <cell r="Z116">
            <v>67.353808110155597</v>
          </cell>
          <cell r="AA116">
            <v>68.343406461394835</v>
          </cell>
          <cell r="AB116">
            <v>69.347544523516831</v>
          </cell>
          <cell r="AC116">
            <v>70.366435921768954</v>
          </cell>
          <cell r="AD116">
            <v>71.400297420095484</v>
          </cell>
          <cell r="AE116">
            <v>72.44934896725313</v>
          </cell>
          <cell r="AF116">
            <v>73.51381374360389</v>
          </cell>
          <cell r="AG116">
            <v>74.593918208595667</v>
          </cell>
          <cell r="AH116">
            <v>75.689892148940245</v>
          </cell>
          <cell r="AI116">
            <v>76.801968727499315</v>
          </cell>
        </row>
        <row r="117">
          <cell r="I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222</v>
          </cell>
          <cell r="U117">
            <v>286</v>
          </cell>
          <cell r="V117">
            <v>400</v>
          </cell>
          <cell r="W117">
            <v>162</v>
          </cell>
          <cell r="X117">
            <v>175</v>
          </cell>
          <cell r="Y117">
            <v>184</v>
          </cell>
          <cell r="Z117">
            <v>200</v>
          </cell>
          <cell r="AA117">
            <v>200</v>
          </cell>
          <cell r="AB117">
            <v>200</v>
          </cell>
          <cell r="AC117">
            <v>200</v>
          </cell>
          <cell r="AD117">
            <v>200</v>
          </cell>
          <cell r="AE117">
            <v>200</v>
          </cell>
          <cell r="AF117">
            <v>200</v>
          </cell>
          <cell r="AG117">
            <v>200</v>
          </cell>
          <cell r="AH117">
            <v>200</v>
          </cell>
          <cell r="AI117">
            <v>200</v>
          </cell>
        </row>
        <row r="118">
          <cell r="I118">
            <v>92.241148413715621</v>
          </cell>
          <cell r="O118">
            <v>107.00114841371561</v>
          </cell>
          <cell r="P118">
            <v>54.40114841371561</v>
          </cell>
          <cell r="Q118">
            <v>0.40114841371561027</v>
          </cell>
          <cell r="R118">
            <v>0.40114841371561027</v>
          </cell>
          <cell r="S118">
            <v>0.40114841371561027</v>
          </cell>
          <cell r="T118">
            <v>0.40114841371561027</v>
          </cell>
          <cell r="U118">
            <v>0.40114841371561027</v>
          </cell>
          <cell r="V118">
            <v>0.40114841371561027</v>
          </cell>
          <cell r="W118">
            <v>0.40114841371561027</v>
          </cell>
          <cell r="X118">
            <v>0.40114841371561027</v>
          </cell>
          <cell r="Y118">
            <v>0.40114841371561027</v>
          </cell>
          <cell r="Z118">
            <v>0.40114841371561027</v>
          </cell>
          <cell r="AA118">
            <v>0.40114841371561027</v>
          </cell>
          <cell r="AB118">
            <v>0.40114841371561027</v>
          </cell>
          <cell r="AC118">
            <v>0.40114841371561027</v>
          </cell>
          <cell r="AD118">
            <v>0.40114841371561027</v>
          </cell>
          <cell r="AE118">
            <v>0.40114841371561027</v>
          </cell>
          <cell r="AF118">
            <v>0.40114841371561027</v>
          </cell>
          <cell r="AG118">
            <v>0.40114841371561027</v>
          </cell>
          <cell r="AH118">
            <v>0.40114841371561027</v>
          </cell>
          <cell r="AI118">
            <v>0.40114841371561027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Ext_debt"/>
      <sheetName val="FC-CDEEE-UERS-PC-RD$"/>
      <sheetName val="FC-CDEEE-UERS-PC-US$"/>
      <sheetName val="Inf_Var_Macro"/>
      <sheetName val="Inf_Pagos_GenCo's"/>
      <sheetName val="FMI_Tabla_8"/>
      <sheetName val="Evo_Res_Consolidado"/>
      <sheetName val="Evo_RF_EDE's"/>
      <sheetName val="Evo_RF-CdeeeHidroEted"/>
      <sheetName val="Evo_FC_EDE's"/>
      <sheetName val="Evo_FC_CdeeeHidroEted"/>
      <sheetName val="RF_Real_vs_Presupuesto"/>
      <sheetName val="BD-SFN"/>
      <sheetName val="Variables Relevantes"/>
      <sheetName val="INDICADORES PREL. PORTAL"/>
      <sheetName val="EDE's"/>
      <sheetName val="CDEEE"/>
      <sheetName val="EGEHID"/>
      <sheetName val="ETED"/>
      <sheetName val="Anexo Res Financieros"/>
      <sheetName val="Nuevos Cargos Tarifarios"/>
      <sheetName val="Cargos Tarifarios"/>
      <sheetName val="Eventos"/>
      <sheetName val="BD-Var.MacroEconomicasMensual"/>
      <sheetName val="BD-Var.MacroEconomicasTrimestre"/>
      <sheetName val="BD-Var.MacroEconomicasAnual"/>
      <sheetName val="BD-GeneraciónEnergía"/>
      <sheetName val="BD-Form.InfoEDES"/>
      <sheetName val="BD-Venta Energía"/>
      <sheetName val="BD-MEM"/>
      <sheetName val="BD-CompraEnergía(Comercial)"/>
      <sheetName val="BD-GenCo's(Financiero)"/>
      <sheetName val="BD-Transf. Gobierno &amp; Aportes"/>
      <sheetName val="BD-Financing"/>
      <sheetName val="BD-Préstamos"/>
      <sheetName val="BD-Factoring"/>
      <sheetName val="BD-CAPEX"/>
      <sheetName val="BD-Nóminas"/>
      <sheetName val="BD-Bancos"/>
      <sheetName val="FC-RD$"/>
      <sheetName val="FC-US$"/>
      <sheetName val="EDE's Presupuestos"/>
      <sheetName val="BD-IndicadoresFinancieros"/>
      <sheetName val="BD-IndicesCalculados"/>
      <sheetName val="Inf. Desempeño - Tabla Graficas"/>
      <sheetName val="Inf. Desempeño - Graf."/>
      <sheetName val="Inf. Desempeño - Tablas PPT"/>
      <sheetName val="Ley Presupuesto 2015"/>
      <sheetName val="Bono Ley 175-12"/>
      <sheetName val="Black Out SENI"/>
      <sheetName val="Toggle"/>
      <sheetName val="BD-InfVarEco"/>
      <sheetName val="BD-InfsGenCo's"/>
      <sheetName val="Resumen Compra"/>
      <sheetName val="BD-Inf.TCMensual"/>
      <sheetName val="BD-InfDesempeño"/>
      <sheetName val="BD_Real_vs_Pres."/>
      <sheetName val="Presup. EDE´s"/>
      <sheetName val="GrafResCons"/>
      <sheetName val="BD-Inf.Fact-Pagos"/>
      <sheetName val="Waterfall"/>
      <sheetName val="Graf CF"/>
      <sheetName val="Facturación"/>
      <sheetName val="Inf_Fact_vs_Pagos_GenCo's"/>
      <sheetName val="Análisis TC BCRD Diaria"/>
      <sheetName val="Deuda"/>
      <sheetName val="Aporte MH vs. PIB"/>
      <sheetName val="Glosario de Términos"/>
      <sheetName val="Comerciales"/>
      <sheetName val="Ext_debt1"/>
      <sheetName val="Ext_debt2"/>
      <sheetName val="Ext_debt3"/>
      <sheetName val="Ext_debt4"/>
      <sheetName val="Ext_debt5"/>
    </sheetNames>
    <sheetDataSet>
      <sheetData sheetId="0" refreshError="1"/>
      <sheetData sheetId="1" refreshError="1"/>
      <sheetData sheetId="2"/>
      <sheetData sheetId="3">
        <row r="174">
          <cell r="G174" t="str">
            <v>Table 2. Georgia: Balance of Payment, Summary</v>
          </cell>
        </row>
      </sheetData>
      <sheetData sheetId="4" refreshError="1"/>
      <sheetData sheetId="5"/>
      <sheetData sheetId="6" refreshError="1"/>
      <sheetData sheetId="7" refreshError="1"/>
      <sheetData sheetId="8"/>
      <sheetData sheetId="9">
        <row r="9">
          <cell r="Q9">
            <v>1996</v>
          </cell>
        </row>
        <row r="62"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</row>
        <row r="255"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</row>
        <row r="257"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</row>
      </sheetData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/>
      <sheetData sheetId="24">
        <row r="62">
          <cell r="Q62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VATE"/>
      <sheetName val="Doc"/>
      <sheetName val="BASICIND"/>
      <sheetName val="CONS_GOVT"/>
      <sheetName val="CONS_GOVT_GDP"/>
      <sheetName val="CBANK"/>
      <sheetName val="MSURVEY"/>
      <sheetName val="BOPEF"/>
      <sheetName val="STATINDEX---&gt;"/>
      <sheetName val="NGDP_R"/>
      <sheetName val="NGDP"/>
      <sheetName val="AGRI"/>
      <sheetName val="INDCOM"/>
      <sheetName val="ELECTR"/>
      <sheetName val="PCPI"/>
      <sheetName val="MAINCOM"/>
      <sheetName val="WAGES"/>
      <sheetName val="EMPLOY"/>
      <sheetName val="LABORMKT"/>
      <sheetName val="EMPL_PUBL"/>
      <sheetName val="EMPL_BUDG"/>
      <sheetName val="STATE"/>
      <sheetName val="STATE_GDP"/>
      <sheetName val="TAXREV"/>
      <sheetName val="CURREXP"/>
      <sheetName val="EMPFUND"/>
      <sheetName val="EMPFUND_GDP"/>
      <sheetName val="PENSION"/>
      <sheetName val="BENEFIT_UNEMP"/>
      <sheetName val="BNKLOANS"/>
      <sheetName val="INTERST"/>
      <sheetName val="TRADE"/>
      <sheetName val="DOT"/>
      <sheetName val="EXTDEBT"/>
      <sheetName val="ARREARS"/>
      <sheetName val="ENERGY"/>
      <sheetName val="ĨĨ_x0018__x0018_COM"/>
      <sheetName val="ANT_BS1"/>
      <sheetName val="Progr-Proj-Switch"/>
      <sheetName val="EDSSARMRED97"/>
      <sheetName val="FC-CDEEE-UERS-PC-RD$"/>
      <sheetName val="FC-CDEEE-UERS-PC-US$"/>
      <sheetName val="Inf_Var_Macro"/>
      <sheetName val="Inf_Pagos_GenCo's"/>
      <sheetName val="FMI_Tabla_8"/>
      <sheetName val="Evo_Res_Consolidado"/>
      <sheetName val="Evo_RF_EDE's"/>
      <sheetName val="Evo_RF-CdeeeHidroEted"/>
      <sheetName val="Evo_FC_EDE's"/>
      <sheetName val="Evo_FC_CdeeeHidroEted"/>
      <sheetName val="RF_Real_vs_Presupuesto"/>
      <sheetName val="BD-SFN"/>
      <sheetName val="Variables Relevantes"/>
      <sheetName val="INDICADORES PREL. PORTAL"/>
      <sheetName val="EDE's"/>
      <sheetName val="CDEEE"/>
      <sheetName val="EGEHID"/>
      <sheetName val="ETED"/>
      <sheetName val="Anexo Res Financieros"/>
      <sheetName val="Nuevos Cargos Tarifarios"/>
      <sheetName val="Cargos Tarifarios"/>
      <sheetName val="Eventos"/>
      <sheetName val="BD-Var.MacroEconomicasMensual"/>
      <sheetName val="BD-Var.MacroEconomicasTrimestre"/>
      <sheetName val="BD-Var.MacroEconomicasAnual"/>
      <sheetName val="BD-GeneraciónEnergía"/>
      <sheetName val="BD-Form.InfoEDES"/>
      <sheetName val="BD-Venta Energía"/>
      <sheetName val="BD-MEM"/>
      <sheetName val="BD-CompraEnergía(Comercial)"/>
      <sheetName val="BD-GenCo's(Financiero)"/>
      <sheetName val="BD-Transf. Gobierno &amp; Aportes"/>
      <sheetName val="BD-Financing"/>
      <sheetName val="BD-Préstamos"/>
      <sheetName val="BD-Factoring"/>
      <sheetName val="BD-CAPEX"/>
      <sheetName val="BD-Nóminas"/>
      <sheetName val="BD-Bancos"/>
      <sheetName val="FC-RD$"/>
      <sheetName val="FC-US$"/>
      <sheetName val="EDE's Presupuestos"/>
      <sheetName val="BD-IndicadoresFinancieros"/>
      <sheetName val="BD-IndicesCalculados"/>
      <sheetName val="Inf. Desempeño - Tabla Graficas"/>
      <sheetName val="Inf. Desempeño - Graf."/>
      <sheetName val="Inf. Desempeño - Tablas PPT"/>
      <sheetName val="Ley Presupuesto 2015"/>
      <sheetName val="Bono Ley 175-12"/>
      <sheetName val="Black Out SENI"/>
      <sheetName val="Toggle"/>
      <sheetName val="BD-InfVarEco"/>
      <sheetName val="BD-InfsGenCo's"/>
      <sheetName val="Resumen Compra"/>
      <sheetName val="BD-Inf.TCMensual"/>
      <sheetName val="BD-InfDesempeño"/>
      <sheetName val="BD_Real_vs_Pres."/>
      <sheetName val="Presup. EDE´s"/>
      <sheetName val="GrafResCons"/>
      <sheetName val="BD-Inf.Fact-Pagos"/>
      <sheetName val="Waterfall"/>
      <sheetName val="Graf CF"/>
      <sheetName val="Facturación"/>
      <sheetName val="Inf_Fact_vs_Pagos_GenCo's"/>
      <sheetName val="Análisis TC BCRD Diaria"/>
      <sheetName val="Deuda"/>
      <sheetName val="Aporte MH vs. PIB"/>
      <sheetName val="Glosario de Términos"/>
      <sheetName val="Comerciales"/>
      <sheetName val="DMX_Units"/>
      <sheetName val="MonSurv-BC"/>
      <sheetName val="ER"/>
      <sheetName val="W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GeoBop"/>
      <sheetName val="RES"/>
      <sheetName val="OUTPUT"/>
      <sheetName val="Trade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ER"/>
      <sheetName val="WB"/>
      <sheetName val="MFLOW96.XLS"/>
      <sheetName val="A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"/>
      <sheetName val="Summary"/>
      <sheetName val="SR-financing"/>
      <sheetName val="Financing"/>
      <sheetName val="Tax calculations"/>
      <sheetName val="Proy to July"/>
      <sheetName val="Proy to Aug"/>
      <sheetName val="Proy to Sept"/>
      <sheetName val="Sheet1"/>
      <sheetName val="nickel correl July 07"/>
      <sheetName val="Proy to May"/>
      <sheetName val="Real"/>
      <sheetName val="New Proy 07"/>
      <sheetName val="Spending 2007"/>
      <sheetName val="Spending 06"/>
      <sheetName val="Rev Expost"/>
      <sheetName val="Revenues-hist"/>
      <sheetName val="Revenues-proj"/>
      <sheetName val="Tax Reform"/>
      <sheetName val="seasonality"/>
      <sheetName val="Arrears"/>
      <sheetName val="Measures"/>
      <sheetName val="SI"/>
      <sheetName val="S-I"/>
      <sheetName val="Chart Data"/>
      <sheetName val="Charts"/>
      <sheetName val="Real quarterly"/>
      <sheetName val="GASTOS (2)"/>
      <sheetName val="INGRESOS"/>
      <sheetName val="FINAN"/>
      <sheetName val="INFORMES especiales"/>
      <sheetName val="monthly2"/>
      <sheetName val="IN"/>
      <sheetName val="IN-OUT91"/>
      <sheetName val="GASTOS"/>
      <sheetName val="YNGRE"/>
      <sheetName val="monthly"/>
      <sheetName val="quarterly"/>
      <sheetName val="SR-nominal"/>
      <sheetName val="PSBR "/>
      <sheetName val="SR-ratios"/>
      <sheetName val="OUT IN-OUT"/>
      <sheetName val="Dom fin"/>
      <sheetName val="SR-Debt"/>
      <sheetName val="Dom bonds"/>
      <sheetName val="Dom loans"/>
      <sheetName val="fiscal financing gap "/>
      <sheetName val="Debt projections "/>
      <sheetName val="net disbursements 200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1">
          <cell r="M1" t="str">
            <v>Ajustes ad hoc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  <sheetName val="Other Depository Corporations B"/>
      <sheetName val="ER"/>
      <sheetName val="WB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1"/>
      <sheetName val="Other Depository Corporations B"/>
    </sheetNames>
    <sheetDataSet>
      <sheetData sheetId="0" refreshError="1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  <sheetName val="A 11"/>
      <sheetName val="finreq-m02"/>
      <sheetName val="BoP-m02"/>
      <sheetName val="finproj"/>
      <sheetName val="M-Ttab"/>
      <sheetName val="BoP med-t"/>
      <sheetName val="gaps"/>
      <sheetName val="WEO"/>
      <sheetName val="SR_99"/>
      <sheetName val="BoPmonth99"/>
      <sheetName val="Chart1"/>
      <sheetName val="correlations with EMBI"/>
      <sheetName val="BoP_M-T"/>
      <sheetName val="Vulnerability_Indicators"/>
      <sheetName val="BOP_Main"/>
      <sheetName val="BOP_Alt"/>
      <sheetName val="BoP_med-t"/>
      <sheetName val="ecubopLate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P"/>
      <sheetName val="RES"/>
      <sheetName val="A 11"/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MFLOW96.XLS"/>
      <sheetName val="\\data3\users3\Users\dsimard\Ap"/>
      <sheetName val="Imp"/>
      <sheetName val="DSA output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  <sheetName val="[MFLOW96.XLS]_WIN_TEMP_MFLOW9_2"/>
      <sheetName val="[MFLOW96.XLS]_WIN_TEMP_MFLOW9_4"/>
      <sheetName val="[MFLOW96.XLS]_WIN_TEMP_MFLOW9_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ared data"/>
      <sheetName val="gas013003"/>
      <sheetName val="GEE0013003"/>
      <sheetName val="gas102802"/>
      <sheetName val="GEE0102802"/>
      <sheetName val="gas112601"/>
      <sheetName val="GEE102301"/>
      <sheetName val="agrop PUB Proy"/>
      <sheetName val="BoP"/>
      <sheetName val="RES"/>
    </sheetNames>
    <sheetDataSet>
      <sheetData sheetId="0" refreshError="1">
        <row r="1">
          <cell r="A1">
            <v>1</v>
          </cell>
          <cell r="B1" t="str">
            <v>Shared data and projections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  <cell r="B4">
            <v>36501.571532754628</v>
          </cell>
          <cell r="C4" t="str">
            <v>Formulas</v>
          </cell>
          <cell r="E4" t="str">
            <v>1980</v>
          </cell>
          <cell r="F4">
            <v>1981</v>
          </cell>
          <cell r="G4">
            <v>1982</v>
          </cell>
        </row>
        <row r="5">
          <cell r="A5">
            <v>5</v>
          </cell>
          <cell r="B5" t="str">
            <v>DO NOT CHANGE COLUMN OR ROW STRUCTURE OF THIS SHEET !!!!!!!</v>
          </cell>
        </row>
        <row r="6">
          <cell r="A6">
            <v>6</v>
          </cell>
        </row>
        <row r="7">
          <cell r="A7">
            <v>7</v>
          </cell>
          <cell r="B7" t="str">
            <v>Prices and exchange rates</v>
          </cell>
        </row>
        <row r="8">
          <cell r="A8">
            <v>8</v>
          </cell>
          <cell r="B8">
            <v>36249.197554976854</v>
          </cell>
        </row>
        <row r="9">
          <cell r="A9">
            <v>9</v>
          </cell>
          <cell r="B9" t="str">
            <v>CPI (period average)</v>
          </cell>
          <cell r="E9">
            <v>61.477199999999989</v>
          </cell>
          <cell r="F9">
            <v>66.10222083333332</v>
          </cell>
          <cell r="G9">
            <v>71.154166666666654</v>
          </cell>
          <cell r="S9">
            <v>853.39166666666677</v>
          </cell>
        </row>
        <row r="10">
          <cell r="A10">
            <v>10</v>
          </cell>
          <cell r="B10" t="str">
            <v xml:space="preserve">  (percent change)</v>
          </cell>
          <cell r="E10">
            <v>0</v>
          </cell>
          <cell r="F10">
            <v>7.5231481481481399</v>
          </cell>
          <cell r="G10">
            <v>7.6426264800861121</v>
          </cell>
          <cell r="S10">
            <v>8.2607679857579228</v>
          </cell>
        </row>
        <row r="11">
          <cell r="A11">
            <v>11</v>
          </cell>
          <cell r="B11" t="str">
            <v>CPI (end of period)</v>
          </cell>
          <cell r="E11">
            <v>64.210409999999996</v>
          </cell>
          <cell r="F11">
            <v>68.939370000000011</v>
          </cell>
          <cell r="G11">
            <v>73.89</v>
          </cell>
          <cell r="S11">
            <v>915.35</v>
          </cell>
        </row>
        <row r="12">
          <cell r="A12">
            <v>12</v>
          </cell>
          <cell r="B12" t="str">
            <v xml:space="preserve">  (percent change)</v>
          </cell>
          <cell r="E12">
            <v>0</v>
          </cell>
          <cell r="F12">
            <v>7.3647871116225838</v>
          </cell>
          <cell r="G12">
            <v>7.1811361200428525</v>
          </cell>
          <cell r="S12">
            <v>14.314438075256319</v>
          </cell>
        </row>
        <row r="13">
          <cell r="A13">
            <v>13</v>
          </cell>
        </row>
        <row r="14">
          <cell r="A14">
            <v>14</v>
          </cell>
          <cell r="B14" t="str">
            <v>GDP deflator (percent change)</v>
          </cell>
          <cell r="F14">
            <v>7.2418446087912924</v>
          </cell>
          <cell r="G14">
            <v>7.5124008471695536</v>
          </cell>
          <cell r="S14">
            <v>7.8835926501797271</v>
          </cell>
        </row>
        <row r="15">
          <cell r="A15">
            <v>15</v>
          </cell>
        </row>
        <row r="16">
          <cell r="A16">
            <v>16</v>
          </cell>
          <cell r="B16" t="str">
            <v>Export price index</v>
          </cell>
        </row>
        <row r="17">
          <cell r="A17">
            <v>17</v>
          </cell>
          <cell r="B17" t="str">
            <v xml:space="preserve">   GEE</v>
          </cell>
          <cell r="E17">
            <v>100</v>
          </cell>
          <cell r="F17">
            <v>93.572859146794414</v>
          </cell>
          <cell r="G17">
            <v>89.998346977137643</v>
          </cell>
          <cell r="S17">
            <v>131.54779881487329</v>
          </cell>
        </row>
        <row r="18">
          <cell r="A18">
            <v>18</v>
          </cell>
          <cell r="B18" t="str">
            <v>% change (GEE)</v>
          </cell>
          <cell r="E18" t="str">
            <v xml:space="preserve"> </v>
          </cell>
          <cell r="F18">
            <v>-6.4271408532055823</v>
          </cell>
          <cell r="G18">
            <v>-3.8200309387246278</v>
          </cell>
          <cell r="S18">
            <v>4.9408769562917509</v>
          </cell>
        </row>
        <row r="19">
          <cell r="A19">
            <v>19</v>
          </cell>
          <cell r="B19" t="str">
            <v xml:space="preserve">Import price index </v>
          </cell>
        </row>
        <row r="20">
          <cell r="A20">
            <v>20</v>
          </cell>
          <cell r="B20" t="str">
            <v>GEE</v>
          </cell>
          <cell r="E20">
            <v>100</v>
          </cell>
          <cell r="F20">
            <v>94.665896963711234</v>
          </cell>
          <cell r="G20">
            <v>90.898558033371728</v>
          </cell>
          <cell r="S20">
            <v>118.47655629709996</v>
          </cell>
        </row>
        <row r="21">
          <cell r="A21">
            <v>21</v>
          </cell>
          <cell r="B21" t="str">
            <v>% change (GEE)</v>
          </cell>
          <cell r="F21">
            <v>-5.3341030362887736</v>
          </cell>
          <cell r="G21">
            <v>-3.9796157340416416</v>
          </cell>
          <cell r="S21">
            <v>1.6656036175849431</v>
          </cell>
        </row>
        <row r="22">
          <cell r="A22">
            <v>22</v>
          </cell>
          <cell r="B22" t="str">
            <v>Terms of trade</v>
          </cell>
        </row>
        <row r="23">
          <cell r="A23">
            <v>23</v>
          </cell>
          <cell r="B23" t="str">
            <v>GEE</v>
          </cell>
          <cell r="E23">
            <v>100</v>
          </cell>
          <cell r="F23">
            <v>98.845373199880186</v>
          </cell>
          <cell r="G23">
            <v>99.009653094932943</v>
          </cell>
          <cell r="S23">
            <v>111.03276709444101</v>
          </cell>
        </row>
        <row r="24">
          <cell r="A24">
            <v>24</v>
          </cell>
          <cell r="B24" t="str">
            <v>% change</v>
          </cell>
          <cell r="E24" t="str">
            <v xml:space="preserve"> </v>
          </cell>
          <cell r="F24">
            <v>-1.1546268001198179</v>
          </cell>
          <cell r="G24">
            <v>0.16619887176767545</v>
          </cell>
          <cell r="S24">
            <v>3.2216140190607145</v>
          </cell>
        </row>
        <row r="25">
          <cell r="A25">
            <v>25</v>
          </cell>
        </row>
        <row r="26">
          <cell r="A26">
            <v>26</v>
          </cell>
          <cell r="B26" t="str">
            <v>Petroleum price from WEO     BOP</v>
          </cell>
          <cell r="E26">
            <v>36.676069577535003</v>
          </cell>
          <cell r="F26">
            <v>35.270429929097496</v>
          </cell>
          <cell r="G26">
            <v>32.445321718851723</v>
          </cell>
          <cell r="S26">
            <v>15.946896711985271</v>
          </cell>
        </row>
        <row r="27">
          <cell r="A27">
            <v>27</v>
          </cell>
          <cell r="B27" t="str">
            <v>Non-Fuel Commodity Import Prices</v>
          </cell>
          <cell r="F27">
            <v>-4</v>
          </cell>
          <cell r="G27">
            <v>-10.3</v>
          </cell>
          <cell r="S27">
            <v>7.1</v>
          </cell>
        </row>
        <row r="28">
          <cell r="A28">
            <v>28</v>
          </cell>
          <cell r="B28" t="str">
            <v>Non-Fuel Commodity Export Prices</v>
          </cell>
          <cell r="F28">
            <v>-19.899999999999999</v>
          </cell>
          <cell r="G28">
            <v>-4.2</v>
          </cell>
          <cell r="S28">
            <v>26.5</v>
          </cell>
        </row>
        <row r="29">
          <cell r="A29">
            <v>29</v>
          </cell>
        </row>
        <row r="30">
          <cell r="A30">
            <v>30</v>
          </cell>
          <cell r="B30">
            <v>36279.619530902775</v>
          </cell>
        </row>
        <row r="31">
          <cell r="A31">
            <v>31</v>
          </cell>
          <cell r="B31" t="str">
            <v>Official exchange rate (end of period)</v>
          </cell>
          <cell r="E31">
            <v>0</v>
          </cell>
          <cell r="F31">
            <v>0</v>
          </cell>
          <cell r="G31">
            <v>0</v>
          </cell>
          <cell r="S31">
            <v>12.87</v>
          </cell>
        </row>
        <row r="32">
          <cell r="A32">
            <v>32</v>
          </cell>
        </row>
        <row r="33">
          <cell r="A33">
            <v>33</v>
          </cell>
          <cell r="B33" t="str">
            <v>Official exchange rate (period average)</v>
          </cell>
          <cell r="C33" t="str">
            <v>BOP</v>
          </cell>
          <cell r="E33">
            <v>1</v>
          </cell>
          <cell r="F33">
            <v>1</v>
          </cell>
          <cell r="G33">
            <v>1</v>
          </cell>
          <cell r="S33">
            <v>12.616666666666667</v>
          </cell>
        </row>
        <row r="34">
          <cell r="A34">
            <v>34</v>
          </cell>
          <cell r="B34" t="str">
            <v>Market rate (period average)</v>
          </cell>
          <cell r="C34" t="str">
            <v>BOP</v>
          </cell>
          <cell r="E34" t="str">
            <v>...</v>
          </cell>
          <cell r="F34" t="str">
            <v>...</v>
          </cell>
          <cell r="G34" t="str">
            <v>...</v>
          </cell>
          <cell r="S34">
            <v>12.858333333333334</v>
          </cell>
        </row>
        <row r="35">
          <cell r="A35">
            <v>35</v>
          </cell>
          <cell r="B35" t="str">
            <v xml:space="preserve">Exchange rate-wtd average </v>
          </cell>
          <cell r="C35" t="str">
            <v>BOP</v>
          </cell>
          <cell r="E35">
            <v>1</v>
          </cell>
          <cell r="F35">
            <v>1</v>
          </cell>
          <cell r="G35">
            <v>1</v>
          </cell>
          <cell r="S35">
            <v>12.810000000000002</v>
          </cell>
        </row>
        <row r="36">
          <cell r="A36">
            <v>36</v>
          </cell>
        </row>
        <row r="37">
          <cell r="A37">
            <v>37</v>
          </cell>
          <cell r="B37" t="str">
            <v>Nominal effective exchange rate</v>
          </cell>
        </row>
        <row r="38">
          <cell r="A38">
            <v>38</v>
          </cell>
          <cell r="B38" t="str">
            <v>End of period</v>
          </cell>
          <cell r="E38">
            <v>354.32835736980326</v>
          </cell>
          <cell r="F38">
            <v>384.72599867639241</v>
          </cell>
          <cell r="G38">
            <v>393.65057853266399</v>
          </cell>
          <cell r="S38">
            <v>88.800912009611906</v>
          </cell>
        </row>
        <row r="39">
          <cell r="A39">
            <v>39</v>
          </cell>
          <cell r="B39" t="str">
            <v>Period average</v>
          </cell>
          <cell r="E39">
            <v>346.49409860917154</v>
          </cell>
          <cell r="F39">
            <v>375.53499091233658</v>
          </cell>
          <cell r="G39">
            <v>394.19969572503669</v>
          </cell>
          <cell r="S39">
            <v>89.7983574300372</v>
          </cell>
        </row>
        <row r="40">
          <cell r="A40">
            <v>40</v>
          </cell>
          <cell r="B40" t="str">
            <v>Real effective exchange rate</v>
          </cell>
        </row>
        <row r="41">
          <cell r="A41">
            <v>41</v>
          </cell>
          <cell r="B41" t="str">
            <v>End of period</v>
          </cell>
          <cell r="E41">
            <v>168.59847026064799</v>
          </cell>
          <cell r="F41">
            <v>173.43368967423061</v>
          </cell>
          <cell r="G41">
            <v>155.43340893922718</v>
          </cell>
          <cell r="S41">
            <v>113.39592399220169</v>
          </cell>
        </row>
        <row r="42">
          <cell r="A42">
            <v>42</v>
          </cell>
          <cell r="B42" t="str">
            <v>Period average</v>
          </cell>
          <cell r="E42">
            <v>169.81552942507381</v>
          </cell>
          <cell r="F42">
            <v>172.54556009525677</v>
          </cell>
          <cell r="G42">
            <v>157.5037089084415</v>
          </cell>
          <cell r="S42">
            <v>110.54701398741891</v>
          </cell>
        </row>
        <row r="43">
          <cell r="A43">
            <v>43</v>
          </cell>
        </row>
        <row r="44">
          <cell r="A44">
            <v>44</v>
          </cell>
          <cell r="B44" t="str">
            <v>Interest rates</v>
          </cell>
        </row>
        <row r="45">
          <cell r="A45">
            <v>45</v>
          </cell>
          <cell r="B45">
            <v>36279.969782638887</v>
          </cell>
        </row>
        <row r="46">
          <cell r="A46">
            <v>46</v>
          </cell>
          <cell r="B46" t="str">
            <v>LIBOR (US$ deposits)</v>
          </cell>
          <cell r="E46">
            <v>14.0290825366974</v>
          </cell>
          <cell r="F46">
            <v>16.719245195388794</v>
          </cell>
          <cell r="G46">
            <v>13.60124945640564</v>
          </cell>
          <cell r="S46">
            <v>5.0732499999999998</v>
          </cell>
        </row>
        <row r="47">
          <cell r="A47">
            <v>47</v>
          </cell>
          <cell r="B47" t="str">
            <v>Commercial bank lending rate</v>
          </cell>
          <cell r="S47">
            <v>27.993749999999999</v>
          </cell>
        </row>
        <row r="48">
          <cell r="A48">
            <v>48</v>
          </cell>
          <cell r="B48" t="str">
            <v>Commercial bank deposit rate rate</v>
          </cell>
          <cell r="S48">
            <v>13.59</v>
          </cell>
        </row>
        <row r="49">
          <cell r="A49">
            <v>49</v>
          </cell>
        </row>
        <row r="50">
          <cell r="A50">
            <v>50</v>
          </cell>
          <cell r="B50" t="str">
            <v>From real sector</v>
          </cell>
        </row>
        <row r="51">
          <cell r="A51">
            <v>51</v>
          </cell>
          <cell r="B51">
            <v>36249.229484837961</v>
          </cell>
        </row>
        <row r="52">
          <cell r="A52">
            <v>52</v>
          </cell>
          <cell r="B52" t="str">
            <v>GDP in current pesos</v>
          </cell>
          <cell r="E52">
            <v>6761.3</v>
          </cell>
          <cell r="F52">
            <v>7561.2</v>
          </cell>
          <cell r="G52">
            <v>8267.4</v>
          </cell>
          <cell r="S52">
            <v>137566.39999999999</v>
          </cell>
        </row>
        <row r="53">
          <cell r="A53">
            <v>53</v>
          </cell>
          <cell r="B53" t="str">
            <v>GDP in constant 1970 pesos</v>
          </cell>
          <cell r="E53">
            <v>2956.4</v>
          </cell>
          <cell r="F53">
            <v>3082.8999999999996</v>
          </cell>
          <cell r="G53">
            <v>3135.3</v>
          </cell>
          <cell r="S53">
            <v>4390.0629464718004</v>
          </cell>
        </row>
        <row r="54">
          <cell r="A54">
            <v>54</v>
          </cell>
          <cell r="B54" t="str">
            <v>of which</v>
          </cell>
        </row>
        <row r="55">
          <cell r="A55">
            <v>55</v>
          </cell>
          <cell r="B55" t="str">
            <v>Sugar manufacturing</v>
          </cell>
          <cell r="F55">
            <v>0</v>
          </cell>
          <cell r="G55">
            <v>0</v>
          </cell>
          <cell r="S55">
            <v>1493.5013004609864</v>
          </cell>
        </row>
        <row r="56">
          <cell r="A56">
            <v>56</v>
          </cell>
          <cell r="B56" t="str">
            <v>Free-trade-zone manufacturing</v>
          </cell>
          <cell r="F56">
            <v>0</v>
          </cell>
          <cell r="G56">
            <v>0</v>
          </cell>
          <cell r="S56">
            <v>5132.4250946541915</v>
          </cell>
        </row>
        <row r="57">
          <cell r="A57">
            <v>57</v>
          </cell>
        </row>
        <row r="58">
          <cell r="A58">
            <v>58</v>
          </cell>
          <cell r="B58" t="str">
            <v>Savings</v>
          </cell>
        </row>
        <row r="59">
          <cell r="A59">
            <v>59</v>
          </cell>
          <cell r="B59" t="str">
            <v>Public sector savings (from fiscal)</v>
          </cell>
          <cell r="E59">
            <v>46.4</v>
          </cell>
          <cell r="F59">
            <v>0</v>
          </cell>
          <cell r="G59">
            <v>0</v>
          </cell>
          <cell r="S59">
            <v>8600.9861474592726</v>
          </cell>
        </row>
        <row r="60">
          <cell r="A60">
            <v>60</v>
          </cell>
          <cell r="B60" t="str">
            <v>External current account deficit (in millions of RD$)</v>
          </cell>
          <cell r="E60">
            <v>-669.8</v>
          </cell>
          <cell r="F60">
            <v>0</v>
          </cell>
          <cell r="G60">
            <v>0</v>
          </cell>
          <cell r="S60">
            <v>-3625.2299999999991</v>
          </cell>
        </row>
        <row r="61">
          <cell r="A61">
            <v>61</v>
          </cell>
          <cell r="B61" t="str">
            <v>External current account deficit (in millions of RD$)</v>
          </cell>
          <cell r="E61">
            <v>-719.9</v>
          </cell>
          <cell r="F61">
            <v>-389.4</v>
          </cell>
          <cell r="G61">
            <v>-442.6</v>
          </cell>
          <cell r="S61">
            <v>-3625.2299999999891</v>
          </cell>
        </row>
        <row r="62">
          <cell r="A62">
            <v>62</v>
          </cell>
          <cell r="B62" t="str">
            <v>Employment &amp; demographic data</v>
          </cell>
        </row>
        <row r="63">
          <cell r="A63">
            <v>63</v>
          </cell>
          <cell r="B63" t="str">
            <v>Population (in millions)</v>
          </cell>
          <cell r="E63">
            <v>5.6969999999999992</v>
          </cell>
          <cell r="F63">
            <v>5.8296799999999998</v>
          </cell>
          <cell r="G63">
            <v>5.9630700000000001</v>
          </cell>
          <cell r="S63">
            <v>7.6854799999999992</v>
          </cell>
        </row>
        <row r="64">
          <cell r="A64">
            <v>64</v>
          </cell>
          <cell r="B64" t="str">
            <v xml:space="preserve">  (percent change)</v>
          </cell>
          <cell r="E64">
            <v>0</v>
          </cell>
          <cell r="F64">
            <v>2.3289450588028782</v>
          </cell>
          <cell r="G64">
            <v>2.2881187303591233</v>
          </cell>
          <cell r="S64">
            <v>1.8594652480126372</v>
          </cell>
        </row>
        <row r="65">
          <cell r="A65">
            <v>65</v>
          </cell>
          <cell r="B65" t="str">
            <v>Working age population</v>
          </cell>
          <cell r="E65">
            <v>3111222.75</v>
          </cell>
          <cell r="F65">
            <v>3218200.25</v>
          </cell>
          <cell r="G65">
            <v>3327145</v>
          </cell>
          <cell r="S65">
            <v>4658771.5</v>
          </cell>
        </row>
        <row r="66">
          <cell r="A66">
            <v>66</v>
          </cell>
          <cell r="B66" t="str">
            <v xml:space="preserve">  (percent change)</v>
          </cell>
          <cell r="E66">
            <v>0</v>
          </cell>
          <cell r="F66">
            <v>3.4384391152963989</v>
          </cell>
          <cell r="G66">
            <v>3.3852694530118299</v>
          </cell>
          <cell r="S66">
            <v>2.3473715822396768</v>
          </cell>
        </row>
        <row r="67">
          <cell r="A67">
            <v>67</v>
          </cell>
          <cell r="B67" t="str">
            <v>Labor force</v>
          </cell>
          <cell r="E67">
            <v>0</v>
          </cell>
          <cell r="F67">
            <v>0</v>
          </cell>
          <cell r="G67">
            <v>0</v>
          </cell>
          <cell r="S67">
            <v>2857209</v>
          </cell>
        </row>
        <row r="68">
          <cell r="A68">
            <v>68</v>
          </cell>
          <cell r="B68" t="str">
            <v xml:space="preserve">  (percent change)</v>
          </cell>
          <cell r="E68">
            <v>0</v>
          </cell>
          <cell r="F68">
            <v>0</v>
          </cell>
          <cell r="G68">
            <v>0</v>
          </cell>
          <cell r="S68">
            <v>-5.2632573660138515</v>
          </cell>
        </row>
        <row r="69">
          <cell r="A69">
            <v>69</v>
          </cell>
          <cell r="B69" t="str">
            <v>Unemployment</v>
          </cell>
          <cell r="E69">
            <v>0</v>
          </cell>
          <cell r="F69">
            <v>0</v>
          </cell>
          <cell r="G69">
            <v>0</v>
          </cell>
          <cell r="S69">
            <v>456622.99999999994</v>
          </cell>
        </row>
        <row r="70">
          <cell r="A70">
            <v>70</v>
          </cell>
          <cell r="B70" t="str">
            <v>Unemployment rate</v>
          </cell>
          <cell r="E70">
            <v>0</v>
          </cell>
          <cell r="F70">
            <v>0</v>
          </cell>
          <cell r="G70">
            <v>0</v>
          </cell>
          <cell r="S70">
            <v>15.98143502977906</v>
          </cell>
        </row>
        <row r="71">
          <cell r="A71">
            <v>71</v>
          </cell>
          <cell r="B71" t="str">
            <v>Employment</v>
          </cell>
          <cell r="E71">
            <v>0</v>
          </cell>
          <cell r="F71">
            <v>0</v>
          </cell>
          <cell r="G71">
            <v>0</v>
          </cell>
          <cell r="S71">
            <v>2400586</v>
          </cell>
        </row>
        <row r="72">
          <cell r="A72">
            <v>72</v>
          </cell>
          <cell r="B72" t="str">
            <v xml:space="preserve">  (percent change)</v>
          </cell>
          <cell r="S72">
            <v>-0.66472182566775784</v>
          </cell>
        </row>
        <row r="73">
          <cell r="A73">
            <v>73</v>
          </cell>
        </row>
        <row r="74">
          <cell r="A74">
            <v>74</v>
          </cell>
          <cell r="B74" t="str">
            <v>From the external sector</v>
          </cell>
        </row>
        <row r="75">
          <cell r="A75">
            <v>75</v>
          </cell>
          <cell r="B75">
            <v>36279.540543055555</v>
          </cell>
        </row>
        <row r="76">
          <cell r="A76">
            <v>76</v>
          </cell>
          <cell r="B76" t="str">
            <v>External CA (mill US$)</v>
          </cell>
          <cell r="S76">
            <v>-282.99999999999989</v>
          </cell>
        </row>
        <row r="77">
          <cell r="A77">
            <v>77</v>
          </cell>
          <cell r="B77" t="str">
            <v>External CA (mill US$)</v>
          </cell>
          <cell r="S77">
            <v>-282.99999999999909</v>
          </cell>
        </row>
        <row r="78">
          <cell r="A78">
            <v>78</v>
          </cell>
          <cell r="B78" t="str">
            <v>Exports of goods and services</v>
          </cell>
          <cell r="S78">
            <v>5315.9</v>
          </cell>
        </row>
        <row r="79">
          <cell r="A79">
            <v>79</v>
          </cell>
          <cell r="B79" t="str">
            <v xml:space="preserve">   Goods</v>
          </cell>
          <cell r="S79">
            <v>3452.5</v>
          </cell>
        </row>
        <row r="80">
          <cell r="A80">
            <v>80</v>
          </cell>
          <cell r="B80" t="str">
            <v>Domestic</v>
          </cell>
          <cell r="S80">
            <v>736.39999999999986</v>
          </cell>
        </row>
        <row r="81">
          <cell r="A81">
            <v>81</v>
          </cell>
          <cell r="B81" t="str">
            <v>Free trade zones</v>
          </cell>
          <cell r="S81">
            <v>2716.1000000000004</v>
          </cell>
        </row>
        <row r="82">
          <cell r="A82">
            <v>82</v>
          </cell>
          <cell r="B82" t="str">
            <v xml:space="preserve">   Services</v>
          </cell>
          <cell r="S82">
            <v>1863.4</v>
          </cell>
        </row>
        <row r="83">
          <cell r="A83">
            <v>83</v>
          </cell>
          <cell r="B83" t="str">
            <v xml:space="preserve">      Tourism receipts</v>
          </cell>
          <cell r="S83">
            <v>1428.8</v>
          </cell>
        </row>
        <row r="84">
          <cell r="A84">
            <v>84</v>
          </cell>
          <cell r="B84" t="str">
            <v>Total exports of goods</v>
          </cell>
          <cell r="S84">
            <v>0</v>
          </cell>
        </row>
        <row r="85">
          <cell r="A85">
            <v>85</v>
          </cell>
          <cell r="B85" t="str">
            <v>Imports of goods and services</v>
          </cell>
          <cell r="S85">
            <v>5899.8</v>
          </cell>
        </row>
        <row r="86">
          <cell r="A86">
            <v>86</v>
          </cell>
          <cell r="B86" t="str">
            <v xml:space="preserve">   Goods (including free trade zones)</v>
          </cell>
          <cell r="S86">
            <v>4903.2</v>
          </cell>
        </row>
        <row r="87">
          <cell r="A87">
            <v>87</v>
          </cell>
          <cell r="B87" t="str">
            <v xml:space="preserve">      Consumer Goods</v>
          </cell>
          <cell r="S87">
            <v>1092.5999999999999</v>
          </cell>
        </row>
        <row r="88">
          <cell r="A88">
            <v>88</v>
          </cell>
          <cell r="B88" t="str">
            <v xml:space="preserve">         Durable</v>
          </cell>
          <cell r="S88">
            <v>517.9</v>
          </cell>
        </row>
        <row r="89">
          <cell r="A89">
            <v>89</v>
          </cell>
          <cell r="B89" t="str">
            <v xml:space="preserve">         Non durable</v>
          </cell>
          <cell r="S89">
            <v>574.69999999999993</v>
          </cell>
        </row>
        <row r="90">
          <cell r="A90">
            <v>90</v>
          </cell>
          <cell r="B90" t="str">
            <v xml:space="preserve">      Primary/Intermediate goods</v>
          </cell>
          <cell r="S90">
            <v>1284.8999999999999</v>
          </cell>
        </row>
        <row r="91">
          <cell r="A91">
            <v>91</v>
          </cell>
          <cell r="B91" t="str">
            <v xml:space="preserve">         of which: Petroleum products</v>
          </cell>
          <cell r="S91">
            <v>521.6</v>
          </cell>
        </row>
        <row r="92">
          <cell r="A92">
            <v>92</v>
          </cell>
          <cell r="B92" t="str">
            <v xml:space="preserve">      Capital goods</v>
          </cell>
          <cell r="S92">
            <v>614.19999999999993</v>
          </cell>
        </row>
        <row r="93">
          <cell r="A93">
            <v>93</v>
          </cell>
          <cell r="B93" t="str">
            <v xml:space="preserve">         of which: Related to privatization</v>
          </cell>
          <cell r="S93">
            <v>0</v>
          </cell>
        </row>
        <row r="94">
          <cell r="A94">
            <v>94</v>
          </cell>
          <cell r="B94" t="str">
            <v xml:space="preserve">   Services</v>
          </cell>
          <cell r="S94">
            <v>996.60000000000014</v>
          </cell>
        </row>
        <row r="95">
          <cell r="A95">
            <v>95</v>
          </cell>
          <cell r="B95" t="str">
            <v>Total imports of goods</v>
          </cell>
          <cell r="S95">
            <v>0</v>
          </cell>
        </row>
        <row r="96">
          <cell r="A96">
            <v>96</v>
          </cell>
          <cell r="B96" t="str">
            <v>Foreign direct investment (net)</v>
          </cell>
          <cell r="S96">
            <v>206.8</v>
          </cell>
        </row>
        <row r="97">
          <cell r="A97">
            <v>97</v>
          </cell>
          <cell r="B97" t="str">
            <v xml:space="preserve">   of which: Related to privatization</v>
          </cell>
          <cell r="S97">
            <v>0</v>
          </cell>
        </row>
        <row r="98">
          <cell r="A98">
            <v>98</v>
          </cell>
          <cell r="B98" t="str">
            <v>Imports net of FTZ imports</v>
          </cell>
        </row>
        <row r="99">
          <cell r="A99">
            <v>99</v>
          </cell>
          <cell r="B99" t="str">
            <v>Commercial banks (net capital flow)</v>
          </cell>
          <cell r="S99">
            <v>18</v>
          </cell>
        </row>
        <row r="100">
          <cell r="A100">
            <v>100</v>
          </cell>
        </row>
        <row r="101">
          <cell r="A101">
            <v>101</v>
          </cell>
          <cell r="B101" t="str">
            <v>Net official international reserves (increase +)</v>
          </cell>
          <cell r="S101">
            <v>-469.60264180264187</v>
          </cell>
        </row>
        <row r="102">
          <cell r="A102">
            <v>102</v>
          </cell>
          <cell r="B102" t="str">
            <v xml:space="preserve">   Gross reserves (increase +)</v>
          </cell>
          <cell r="S102">
            <v>-386.6</v>
          </cell>
        </row>
        <row r="103">
          <cell r="A103">
            <v>103</v>
          </cell>
          <cell r="B103" t="str">
            <v xml:space="preserve">   Liabilities (increase -)</v>
          </cell>
          <cell r="S103">
            <v>-83.002641802641847</v>
          </cell>
        </row>
        <row r="104">
          <cell r="A104">
            <v>104</v>
          </cell>
          <cell r="B104" t="str">
            <v xml:space="preserve">      of which: Use of Fund credits (increase -)</v>
          </cell>
          <cell r="S104">
            <v>8.1999999999999993</v>
          </cell>
        </row>
        <row r="105">
          <cell r="A105">
            <v>105</v>
          </cell>
        </row>
        <row r="106">
          <cell r="A106">
            <v>106</v>
          </cell>
          <cell r="B106" t="str">
            <v>Valuation adjustment</v>
          </cell>
          <cell r="S106">
            <v>0</v>
          </cell>
        </row>
        <row r="107">
          <cell r="A107">
            <v>107</v>
          </cell>
          <cell r="B107" t="str">
            <v>Domestic imports</v>
          </cell>
          <cell r="S107">
            <v>2991.7</v>
          </cell>
        </row>
        <row r="108">
          <cell r="A108">
            <v>108</v>
          </cell>
          <cell r="B108" t="str">
            <v>External public sector debt</v>
          </cell>
          <cell r="S108">
            <v>3946.42</v>
          </cell>
        </row>
        <row r="109">
          <cell r="A109">
            <v>109</v>
          </cell>
        </row>
        <row r="110">
          <cell r="A110">
            <v>110</v>
          </cell>
          <cell r="B110" t="str">
            <v>Interest due</v>
          </cell>
        </row>
        <row r="111">
          <cell r="A111">
            <v>111</v>
          </cell>
          <cell r="B111" t="str">
            <v xml:space="preserve">   Nonfinancial public sector</v>
          </cell>
        </row>
        <row r="112">
          <cell r="A112">
            <v>112</v>
          </cell>
          <cell r="B112" t="str">
            <v xml:space="preserve">      Government</v>
          </cell>
        </row>
        <row r="113">
          <cell r="A113">
            <v>113</v>
          </cell>
          <cell r="B113" t="str">
            <v xml:space="preserve">      Public enterprises</v>
          </cell>
        </row>
        <row r="114">
          <cell r="A114">
            <v>114</v>
          </cell>
          <cell r="B114" t="str">
            <v xml:space="preserve">   Financial public sector</v>
          </cell>
        </row>
        <row r="115">
          <cell r="A115">
            <v>115</v>
          </cell>
          <cell r="B115" t="str">
            <v xml:space="preserve">      BCRD (on nonreserve liabilities)</v>
          </cell>
        </row>
        <row r="116">
          <cell r="A116">
            <v>116</v>
          </cell>
          <cell r="B116" t="str">
            <v xml:space="preserve">      BCRD (on reserve liabilities)</v>
          </cell>
        </row>
        <row r="117">
          <cell r="A117">
            <v>117</v>
          </cell>
          <cell r="B117" t="str">
            <v xml:space="preserve">      Other (eg, Banco de Reservas)</v>
          </cell>
        </row>
        <row r="118">
          <cell r="A118">
            <v>118</v>
          </cell>
          <cell r="B118" t="str">
            <v xml:space="preserve">   Interest on arrears</v>
          </cell>
        </row>
        <row r="119">
          <cell r="A119">
            <v>119</v>
          </cell>
          <cell r="B119" t="str">
            <v xml:space="preserve">      Of which: on reserve liabilities</v>
          </cell>
        </row>
        <row r="120">
          <cell r="A120">
            <v>120</v>
          </cell>
        </row>
        <row r="121">
          <cell r="A121">
            <v>121</v>
          </cell>
          <cell r="B121" t="str">
            <v>Reprogramed or forgiven interest</v>
          </cell>
        </row>
        <row r="122">
          <cell r="A122">
            <v>122</v>
          </cell>
          <cell r="B122" t="str">
            <v>New arrears on interest due</v>
          </cell>
        </row>
        <row r="123">
          <cell r="A123">
            <v>123</v>
          </cell>
        </row>
        <row r="124">
          <cell r="A124">
            <v>124</v>
          </cell>
          <cell r="B124" t="str">
            <v>Net use of Fund credit</v>
          </cell>
        </row>
        <row r="125">
          <cell r="A125">
            <v>125</v>
          </cell>
          <cell r="B125" t="str">
            <v xml:space="preserve">   Purchase</v>
          </cell>
        </row>
        <row r="126">
          <cell r="A126">
            <v>126</v>
          </cell>
          <cell r="B126" t="str">
            <v xml:space="preserve">   Repurchase</v>
          </cell>
        </row>
        <row r="127">
          <cell r="A127">
            <v>127</v>
          </cell>
        </row>
        <row r="128">
          <cell r="A128">
            <v>128</v>
          </cell>
          <cell r="B128" t="str">
            <v>Disbursements (medium/long-term debt)</v>
          </cell>
        </row>
        <row r="129">
          <cell r="A129">
            <v>129</v>
          </cell>
          <cell r="B129" t="str">
            <v xml:space="preserve">   Nonfinancial public sector</v>
          </cell>
        </row>
        <row r="130">
          <cell r="A130">
            <v>130</v>
          </cell>
          <cell r="B130" t="str">
            <v xml:space="preserve">      Government</v>
          </cell>
        </row>
        <row r="131">
          <cell r="A131">
            <v>131</v>
          </cell>
          <cell r="B131" t="str">
            <v xml:space="preserve">      Public enterprises</v>
          </cell>
        </row>
        <row r="132">
          <cell r="A132">
            <v>132</v>
          </cell>
          <cell r="B132" t="str">
            <v xml:space="preserve">   Financial public sector</v>
          </cell>
        </row>
        <row r="133">
          <cell r="A133">
            <v>133</v>
          </cell>
          <cell r="B133" t="str">
            <v xml:space="preserve">      BCRD</v>
          </cell>
        </row>
        <row r="134">
          <cell r="A134">
            <v>134</v>
          </cell>
          <cell r="B134" t="str">
            <v xml:space="preserve">      Other (eg, Banco de Reservas)</v>
          </cell>
        </row>
        <row r="135">
          <cell r="A135">
            <v>135</v>
          </cell>
        </row>
        <row r="136">
          <cell r="A136">
            <v>136</v>
          </cell>
          <cell r="B136" t="str">
            <v>Amortization due (medium/long-term debt)</v>
          </cell>
        </row>
        <row r="137">
          <cell r="A137">
            <v>137</v>
          </cell>
          <cell r="B137" t="str">
            <v xml:space="preserve">   Nonfinancial public sector</v>
          </cell>
        </row>
        <row r="138">
          <cell r="A138">
            <v>138</v>
          </cell>
          <cell r="B138" t="str">
            <v xml:space="preserve">      Government</v>
          </cell>
        </row>
        <row r="139">
          <cell r="A139">
            <v>139</v>
          </cell>
          <cell r="B139" t="str">
            <v xml:space="preserve">      Public enterprises</v>
          </cell>
        </row>
        <row r="140">
          <cell r="A140">
            <v>140</v>
          </cell>
          <cell r="B140" t="str">
            <v xml:space="preserve">   Financial public sector</v>
          </cell>
        </row>
        <row r="141">
          <cell r="A141">
            <v>141</v>
          </cell>
          <cell r="B141" t="str">
            <v xml:space="preserve">      BCRD</v>
          </cell>
        </row>
        <row r="142">
          <cell r="A142">
            <v>142</v>
          </cell>
          <cell r="B142" t="str">
            <v xml:space="preserve">      Other (eg, Banco de Reservas)</v>
          </cell>
        </row>
        <row r="143">
          <cell r="A143">
            <v>143</v>
          </cell>
        </row>
        <row r="144">
          <cell r="A144">
            <v>144</v>
          </cell>
          <cell r="B144" t="str">
            <v>Debt rescheduled (medium/long-term debt)</v>
          </cell>
        </row>
        <row r="145">
          <cell r="A145">
            <v>145</v>
          </cell>
          <cell r="B145" t="str">
            <v>Debt forgiven (medium/long-term debt)</v>
          </cell>
        </row>
        <row r="146">
          <cell r="A146">
            <v>146</v>
          </cell>
          <cell r="B146" t="str">
            <v>New arrears (amortization on med/long-term debt)</v>
          </cell>
        </row>
        <row r="147">
          <cell r="A147">
            <v>147</v>
          </cell>
          <cell r="B147" t="str">
            <v>Reduction in outstanding arrears</v>
          </cell>
        </row>
        <row r="148">
          <cell r="A148">
            <v>148</v>
          </cell>
        </row>
        <row r="149">
          <cell r="A149">
            <v>149</v>
          </cell>
          <cell r="B149" t="str">
            <v>From fiscal sector</v>
          </cell>
        </row>
        <row r="150">
          <cell r="A150">
            <v>150</v>
          </cell>
          <cell r="B150">
            <v>36262.378366666664</v>
          </cell>
        </row>
        <row r="151">
          <cell r="A151">
            <v>151</v>
          </cell>
        </row>
        <row r="152">
          <cell r="A152">
            <v>152</v>
          </cell>
          <cell r="B152" t="str">
            <v>Public sector consumption (from 1995: GG)</v>
          </cell>
          <cell r="S152">
            <v>6692.02</v>
          </cell>
        </row>
        <row r="153">
          <cell r="A153">
            <v>153</v>
          </cell>
          <cell r="B153" t="str">
            <v xml:space="preserve">Public sector investment </v>
          </cell>
          <cell r="S153">
            <v>13490</v>
          </cell>
        </row>
        <row r="154">
          <cell r="A154">
            <v>154</v>
          </cell>
          <cell r="B154" t="str">
            <v>Public saving</v>
          </cell>
          <cell r="S154">
            <v>8600.9861474592726</v>
          </cell>
        </row>
        <row r="155">
          <cell r="A155">
            <v>155</v>
          </cell>
          <cell r="B155" t="str">
            <v>PS current account balance</v>
          </cell>
          <cell r="S155">
            <v>8934.586147459273</v>
          </cell>
        </row>
        <row r="156">
          <cell r="A156">
            <v>156</v>
          </cell>
          <cell r="B156" t="str">
            <v>Quasi-fiscal operations</v>
          </cell>
        </row>
        <row r="157">
          <cell r="A157">
            <v>157</v>
          </cell>
          <cell r="B157" t="str">
            <v>Grants</v>
          </cell>
        </row>
        <row r="158">
          <cell r="A158">
            <v>158</v>
          </cell>
        </row>
        <row r="159">
          <cell r="A159">
            <v>159</v>
          </cell>
          <cell r="B159" t="str">
            <v>Overall balance of the consolidated public sector</v>
          </cell>
        </row>
        <row r="160">
          <cell r="A160">
            <v>160</v>
          </cell>
          <cell r="B160" t="str">
            <v>Residual</v>
          </cell>
        </row>
        <row r="161">
          <cell r="A161">
            <v>161</v>
          </cell>
        </row>
        <row r="162">
          <cell r="A162">
            <v>162</v>
          </cell>
        </row>
        <row r="163">
          <cell r="A163">
            <v>163</v>
          </cell>
        </row>
        <row r="164">
          <cell r="A164">
            <v>164</v>
          </cell>
        </row>
        <row r="165">
          <cell r="A165">
            <v>165</v>
          </cell>
          <cell r="B165" t="str">
            <v>From monetary sector (stocks)</v>
          </cell>
        </row>
        <row r="166">
          <cell r="A166">
            <v>166</v>
          </cell>
          <cell r="B166">
            <v>36283.028455092594</v>
          </cell>
        </row>
        <row r="167">
          <cell r="A167">
            <v>167</v>
          </cell>
          <cell r="B167" t="str">
            <v>Net international assets/liabilities</v>
          </cell>
        </row>
        <row r="168">
          <cell r="A168">
            <v>168</v>
          </cell>
        </row>
        <row r="169">
          <cell r="A169">
            <v>169</v>
          </cell>
          <cell r="B169" t="str">
            <v>BCRD</v>
          </cell>
        </row>
        <row r="170">
          <cell r="A170">
            <v>170</v>
          </cell>
          <cell r="B170" t="str">
            <v>Official net international reserves</v>
          </cell>
        </row>
        <row r="171">
          <cell r="A171">
            <v>171</v>
          </cell>
          <cell r="B171" t="str">
            <v xml:space="preserve">   Assets</v>
          </cell>
        </row>
        <row r="172">
          <cell r="A172">
            <v>172</v>
          </cell>
          <cell r="B172" t="str">
            <v xml:space="preserve">   Liabilities</v>
          </cell>
        </row>
        <row r="173">
          <cell r="A173">
            <v>173</v>
          </cell>
        </row>
        <row r="174">
          <cell r="A174">
            <v>174</v>
          </cell>
          <cell r="B174" t="str">
            <v>Medium&amp;long-term liabilities</v>
          </cell>
        </row>
        <row r="175">
          <cell r="A175">
            <v>175</v>
          </cell>
          <cell r="B175" t="str">
            <v>Restructured commercial bank debt</v>
          </cell>
        </row>
        <row r="176">
          <cell r="A176">
            <v>176</v>
          </cell>
          <cell r="B176" t="str">
            <v xml:space="preserve">   less collateral bonds</v>
          </cell>
        </row>
        <row r="177">
          <cell r="A177">
            <v>177</v>
          </cell>
          <cell r="B177" t="str">
            <v>Other</v>
          </cell>
        </row>
        <row r="178">
          <cell r="A178">
            <v>178</v>
          </cell>
        </row>
        <row r="179">
          <cell r="A179">
            <v>179</v>
          </cell>
          <cell r="B179" t="str">
            <v>Commercial banks</v>
          </cell>
        </row>
        <row r="180">
          <cell r="A180">
            <v>180</v>
          </cell>
          <cell r="B180" t="str">
            <v>Net foreign assets</v>
          </cell>
        </row>
        <row r="181">
          <cell r="A181">
            <v>181</v>
          </cell>
          <cell r="B181" t="str">
            <v xml:space="preserve">   Assets</v>
          </cell>
        </row>
        <row r="182">
          <cell r="A182">
            <v>182</v>
          </cell>
          <cell r="B182" t="str">
            <v xml:space="preserve">   Liabilities</v>
          </cell>
        </row>
        <row r="183">
          <cell r="A183">
            <v>183</v>
          </cell>
        </row>
        <row r="184">
          <cell r="A184">
            <v>184</v>
          </cell>
          <cell r="B184" t="str">
            <v>Banco de Reservas</v>
          </cell>
        </row>
        <row r="185">
          <cell r="A185">
            <v>185</v>
          </cell>
          <cell r="B185" t="str">
            <v>Net foreign assets</v>
          </cell>
        </row>
        <row r="186">
          <cell r="A186">
            <v>186</v>
          </cell>
          <cell r="B186" t="str">
            <v xml:space="preserve">   Assets</v>
          </cell>
        </row>
        <row r="187">
          <cell r="A187">
            <v>187</v>
          </cell>
          <cell r="B187" t="str">
            <v xml:space="preserve">   Liabilities</v>
          </cell>
        </row>
        <row r="188">
          <cell r="A188">
            <v>188</v>
          </cell>
        </row>
        <row r="189">
          <cell r="A189">
            <v>189</v>
          </cell>
          <cell r="B189" t="str">
            <v>Private commercial banks</v>
          </cell>
        </row>
        <row r="190">
          <cell r="A190">
            <v>190</v>
          </cell>
          <cell r="B190" t="str">
            <v>Net foreign assets</v>
          </cell>
        </row>
        <row r="191">
          <cell r="A191">
            <v>191</v>
          </cell>
          <cell r="B191" t="str">
            <v xml:space="preserve">   Assets</v>
          </cell>
        </row>
        <row r="192">
          <cell r="A192">
            <v>192</v>
          </cell>
          <cell r="B192" t="str">
            <v xml:space="preserve">   Liabilities</v>
          </cell>
        </row>
        <row r="193">
          <cell r="A193">
            <v>193</v>
          </cell>
        </row>
        <row r="194">
          <cell r="A194">
            <v>194</v>
          </cell>
          <cell r="B194" t="str">
            <v>Net credit to the nonfinancial public sector</v>
          </cell>
        </row>
        <row r="195">
          <cell r="A195">
            <v>195</v>
          </cell>
          <cell r="B195" t="str">
            <v xml:space="preserve">   Central government (direct)</v>
          </cell>
        </row>
        <row r="196">
          <cell r="A196">
            <v>196</v>
          </cell>
          <cell r="B196" t="str">
            <v xml:space="preserve">   Rest of NFPS</v>
          </cell>
        </row>
        <row r="197">
          <cell r="A197">
            <v>197</v>
          </cell>
        </row>
        <row r="198">
          <cell r="A198">
            <v>198</v>
          </cell>
          <cell r="B198" t="str">
            <v>BCRD</v>
          </cell>
        </row>
        <row r="199">
          <cell r="A199">
            <v>199</v>
          </cell>
          <cell r="B199" t="str">
            <v>Central government (direct)</v>
          </cell>
        </row>
        <row r="200">
          <cell r="A200">
            <v>200</v>
          </cell>
          <cell r="B200" t="str">
            <v>Losses, interest less forex commision</v>
          </cell>
        </row>
        <row r="201">
          <cell r="A201">
            <v>201</v>
          </cell>
          <cell r="B201" t="str">
            <v>Rest of Public sector</v>
          </cell>
        </row>
        <row r="202">
          <cell r="A202">
            <v>202</v>
          </cell>
          <cell r="B202" t="str">
            <v>Credit to public enterprises</v>
          </cell>
        </row>
        <row r="203">
          <cell r="A203">
            <v>203</v>
          </cell>
          <cell r="B203" t="str">
            <v>Banco de Reservas</v>
          </cell>
        </row>
        <row r="204">
          <cell r="A204">
            <v>204</v>
          </cell>
          <cell r="B204" t="str">
            <v>Central government</v>
          </cell>
        </row>
        <row r="205">
          <cell r="A205">
            <v>205</v>
          </cell>
          <cell r="B205" t="str">
            <v>Municipalities &amp; other government</v>
          </cell>
        </row>
        <row r="206">
          <cell r="A206">
            <v>206</v>
          </cell>
          <cell r="B206" t="str">
            <v>Rest of NFPS</v>
          </cell>
        </row>
        <row r="207">
          <cell r="A207">
            <v>207</v>
          </cell>
          <cell r="B207" t="str">
            <v>Credit to public enterprises</v>
          </cell>
        </row>
        <row r="208">
          <cell r="A208">
            <v>208</v>
          </cell>
          <cell r="B208" t="str">
            <v>Private commercial banks</v>
          </cell>
        </row>
        <row r="209">
          <cell r="A209">
            <v>209</v>
          </cell>
          <cell r="B209" t="str">
            <v>Central government</v>
          </cell>
        </row>
        <row r="210">
          <cell r="A210">
            <v>210</v>
          </cell>
          <cell r="B210" t="str">
            <v>Municipalities &amp; other government</v>
          </cell>
        </row>
        <row r="211">
          <cell r="A211">
            <v>211</v>
          </cell>
          <cell r="B211" t="str">
            <v>Rest of NFPS</v>
          </cell>
        </row>
        <row r="212">
          <cell r="A212">
            <v>212</v>
          </cell>
          <cell r="B212" t="str">
            <v>Credit to public enterprises</v>
          </cell>
        </row>
        <row r="213">
          <cell r="A213">
            <v>213</v>
          </cell>
          <cell r="B213" t="str">
            <v>Monetary aggregates (Banking system)</v>
          </cell>
        </row>
        <row r="214">
          <cell r="A214">
            <v>214</v>
          </cell>
          <cell r="B214" t="str">
            <v>Currency in circulation</v>
          </cell>
        </row>
        <row r="215">
          <cell r="A215">
            <v>215</v>
          </cell>
          <cell r="B215" t="str">
            <v>Base money (M0)</v>
          </cell>
        </row>
        <row r="216">
          <cell r="A216">
            <v>216</v>
          </cell>
          <cell r="B216" t="str">
            <v>M1</v>
          </cell>
        </row>
        <row r="217">
          <cell r="A217">
            <v>217</v>
          </cell>
          <cell r="B217" t="str">
            <v>M2</v>
          </cell>
        </row>
        <row r="218">
          <cell r="A218">
            <v>218</v>
          </cell>
          <cell r="B218" t="str">
            <v>Liabilities to the private sector</v>
          </cell>
        </row>
        <row r="219">
          <cell r="A219">
            <v>219</v>
          </cell>
        </row>
        <row r="220">
          <cell r="A220">
            <v>220</v>
          </cell>
          <cell r="B220" t="str">
            <v>Monetary aggregates (Financial system)</v>
          </cell>
        </row>
        <row r="221">
          <cell r="A221">
            <v>221</v>
          </cell>
          <cell r="B221" t="str">
            <v>Currency in circulation</v>
          </cell>
        </row>
        <row r="222">
          <cell r="A222">
            <v>222</v>
          </cell>
          <cell r="B222" t="str">
            <v>M1</v>
          </cell>
        </row>
        <row r="223">
          <cell r="A223">
            <v>223</v>
          </cell>
          <cell r="B223" t="str">
            <v>M2</v>
          </cell>
        </row>
        <row r="224">
          <cell r="A224">
            <v>224</v>
          </cell>
        </row>
        <row r="225">
          <cell r="A225">
            <v>225</v>
          </cell>
        </row>
        <row r="226">
          <cell r="A226">
            <v>226</v>
          </cell>
        </row>
        <row r="227">
          <cell r="A227">
            <v>227</v>
          </cell>
        </row>
        <row r="228">
          <cell r="A228">
            <v>228</v>
          </cell>
        </row>
        <row r="229">
          <cell r="A229">
            <v>229</v>
          </cell>
        </row>
        <row r="230">
          <cell r="A230">
            <v>230</v>
          </cell>
        </row>
        <row r="231">
          <cell r="A231">
            <v>231</v>
          </cell>
        </row>
        <row r="232">
          <cell r="A232">
            <v>232</v>
          </cell>
        </row>
        <row r="233">
          <cell r="A233">
            <v>233</v>
          </cell>
        </row>
        <row r="234">
          <cell r="A234">
            <v>234</v>
          </cell>
        </row>
        <row r="235">
          <cell r="A235">
            <v>235</v>
          </cell>
        </row>
        <row r="236">
          <cell r="A236">
            <v>236</v>
          </cell>
        </row>
        <row r="237">
          <cell r="A237">
            <v>237</v>
          </cell>
        </row>
        <row r="238">
          <cell r="A238">
            <v>238</v>
          </cell>
        </row>
        <row r="239">
          <cell r="A239">
            <v>239</v>
          </cell>
        </row>
        <row r="240">
          <cell r="A240">
            <v>240</v>
          </cell>
        </row>
        <row r="241">
          <cell r="A241">
            <v>241</v>
          </cell>
        </row>
        <row r="242">
          <cell r="A242">
            <v>242</v>
          </cell>
        </row>
        <row r="243">
          <cell r="A243">
            <v>243</v>
          </cell>
        </row>
        <row r="244">
          <cell r="A244">
            <v>244</v>
          </cell>
        </row>
        <row r="245">
          <cell r="A245">
            <v>245</v>
          </cell>
        </row>
        <row r="246">
          <cell r="A246">
            <v>246</v>
          </cell>
        </row>
        <row r="247">
          <cell r="A247">
            <v>247</v>
          </cell>
        </row>
        <row r="248">
          <cell r="A248">
            <v>248</v>
          </cell>
        </row>
        <row r="249">
          <cell r="A249">
            <v>249</v>
          </cell>
        </row>
        <row r="250">
          <cell r="A250">
            <v>250</v>
          </cell>
        </row>
        <row r="251">
          <cell r="A251">
            <v>251</v>
          </cell>
        </row>
        <row r="252">
          <cell r="A252">
            <v>252</v>
          </cell>
        </row>
        <row r="253">
          <cell r="A253">
            <v>253</v>
          </cell>
        </row>
        <row r="254">
          <cell r="A254">
            <v>254</v>
          </cell>
        </row>
        <row r="255">
          <cell r="A255">
            <v>255</v>
          </cell>
        </row>
        <row r="256">
          <cell r="A256">
            <v>256</v>
          </cell>
        </row>
        <row r="257">
          <cell r="A257">
            <v>257</v>
          </cell>
        </row>
        <row r="258">
          <cell r="A258">
            <v>258</v>
          </cell>
        </row>
        <row r="259">
          <cell r="A259">
            <v>259</v>
          </cell>
        </row>
        <row r="260">
          <cell r="A260">
            <v>260</v>
          </cell>
        </row>
        <row r="261">
          <cell r="A261">
            <v>261</v>
          </cell>
        </row>
        <row r="262">
          <cell r="A262">
            <v>262</v>
          </cell>
        </row>
        <row r="263">
          <cell r="A263">
            <v>263</v>
          </cell>
        </row>
        <row r="264">
          <cell r="A264">
            <v>264</v>
          </cell>
        </row>
        <row r="265">
          <cell r="A265">
            <v>265</v>
          </cell>
        </row>
        <row r="266">
          <cell r="A266">
            <v>266</v>
          </cell>
        </row>
        <row r="267">
          <cell r="A267">
            <v>267</v>
          </cell>
        </row>
        <row r="268">
          <cell r="A268">
            <v>268</v>
          </cell>
        </row>
        <row r="269">
          <cell r="A269">
            <v>269</v>
          </cell>
        </row>
        <row r="270">
          <cell r="A270">
            <v>270</v>
          </cell>
        </row>
        <row r="271">
          <cell r="A271">
            <v>271</v>
          </cell>
        </row>
        <row r="272">
          <cell r="A272">
            <v>272</v>
          </cell>
        </row>
        <row r="273">
          <cell r="A273">
            <v>273</v>
          </cell>
        </row>
        <row r="274">
          <cell r="A274">
            <v>274</v>
          </cell>
        </row>
        <row r="275">
          <cell r="A275">
            <v>275</v>
          </cell>
        </row>
        <row r="276">
          <cell r="A276">
            <v>276</v>
          </cell>
        </row>
        <row r="277">
          <cell r="A277">
            <v>277</v>
          </cell>
        </row>
        <row r="278">
          <cell r="A278">
            <v>278</v>
          </cell>
        </row>
        <row r="279">
          <cell r="A279">
            <v>279</v>
          </cell>
        </row>
        <row r="280">
          <cell r="A280">
            <v>280</v>
          </cell>
        </row>
        <row r="281">
          <cell r="A281">
            <v>281</v>
          </cell>
        </row>
        <row r="282">
          <cell r="A282">
            <v>282</v>
          </cell>
        </row>
        <row r="283">
          <cell r="A283">
            <v>283</v>
          </cell>
        </row>
        <row r="284">
          <cell r="A284">
            <v>284</v>
          </cell>
        </row>
        <row r="285">
          <cell r="A285">
            <v>285</v>
          </cell>
        </row>
        <row r="286">
          <cell r="A286">
            <v>286</v>
          </cell>
        </row>
        <row r="287">
          <cell r="A287">
            <v>287</v>
          </cell>
        </row>
        <row r="288">
          <cell r="A288">
            <v>288</v>
          </cell>
        </row>
        <row r="289">
          <cell r="A289">
            <v>289</v>
          </cell>
        </row>
        <row r="290">
          <cell r="A290">
            <v>290</v>
          </cell>
        </row>
        <row r="291">
          <cell r="A291">
            <v>291</v>
          </cell>
        </row>
        <row r="292">
          <cell r="A292">
            <v>292</v>
          </cell>
        </row>
        <row r="293">
          <cell r="A293">
            <v>293</v>
          </cell>
        </row>
        <row r="294">
          <cell r="A294">
            <v>294</v>
          </cell>
        </row>
        <row r="295">
          <cell r="A295">
            <v>295</v>
          </cell>
        </row>
        <row r="296">
          <cell r="A296">
            <v>296</v>
          </cell>
        </row>
        <row r="297">
          <cell r="A297">
            <v>297</v>
          </cell>
        </row>
        <row r="298">
          <cell r="A298">
            <v>298</v>
          </cell>
        </row>
        <row r="299">
          <cell r="A299">
            <v>299</v>
          </cell>
        </row>
        <row r="300">
          <cell r="A300">
            <v>300</v>
          </cell>
        </row>
        <row r="301">
          <cell r="A301">
            <v>301</v>
          </cell>
        </row>
        <row r="302">
          <cell r="A302">
            <v>302</v>
          </cell>
        </row>
        <row r="303">
          <cell r="A303">
            <v>303</v>
          </cell>
        </row>
        <row r="304">
          <cell r="A304">
            <v>304</v>
          </cell>
        </row>
        <row r="305">
          <cell r="A305">
            <v>305</v>
          </cell>
        </row>
        <row r="306">
          <cell r="A306">
            <v>306</v>
          </cell>
        </row>
        <row r="307">
          <cell r="A307">
            <v>307</v>
          </cell>
        </row>
        <row r="308">
          <cell r="A308">
            <v>308</v>
          </cell>
        </row>
        <row r="309">
          <cell r="A309">
            <v>309</v>
          </cell>
        </row>
        <row r="310">
          <cell r="A310">
            <v>310</v>
          </cell>
        </row>
        <row r="311">
          <cell r="A311">
            <v>311</v>
          </cell>
        </row>
        <row r="312">
          <cell r="A312">
            <v>312</v>
          </cell>
        </row>
        <row r="313">
          <cell r="A313">
            <v>313</v>
          </cell>
        </row>
        <row r="314">
          <cell r="A314">
            <v>314</v>
          </cell>
        </row>
        <row r="315">
          <cell r="A315">
            <v>315</v>
          </cell>
        </row>
        <row r="316">
          <cell r="A316">
            <v>316</v>
          </cell>
        </row>
        <row r="317">
          <cell r="A317">
            <v>317</v>
          </cell>
        </row>
        <row r="318">
          <cell r="A318">
            <v>318</v>
          </cell>
        </row>
        <row r="319">
          <cell r="A319">
            <v>319</v>
          </cell>
        </row>
        <row r="320">
          <cell r="A320">
            <v>320</v>
          </cell>
        </row>
        <row r="321">
          <cell r="A321">
            <v>321</v>
          </cell>
        </row>
        <row r="322">
          <cell r="A322">
            <v>322</v>
          </cell>
        </row>
        <row r="323">
          <cell r="A323">
            <v>323</v>
          </cell>
        </row>
        <row r="324">
          <cell r="A324">
            <v>324</v>
          </cell>
        </row>
        <row r="325">
          <cell r="A325">
            <v>325</v>
          </cell>
        </row>
        <row r="326">
          <cell r="A326">
            <v>326</v>
          </cell>
        </row>
        <row r="327">
          <cell r="A327">
            <v>327</v>
          </cell>
        </row>
        <row r="328">
          <cell r="A328">
            <v>328</v>
          </cell>
        </row>
        <row r="329">
          <cell r="A329">
            <v>329</v>
          </cell>
        </row>
        <row r="330">
          <cell r="A330">
            <v>330</v>
          </cell>
        </row>
        <row r="331">
          <cell r="A331">
            <v>331</v>
          </cell>
        </row>
        <row r="332">
          <cell r="A332">
            <v>332</v>
          </cell>
        </row>
        <row r="333">
          <cell r="A333">
            <v>333</v>
          </cell>
        </row>
        <row r="334">
          <cell r="A334">
            <v>334</v>
          </cell>
        </row>
        <row r="335">
          <cell r="A335">
            <v>335</v>
          </cell>
        </row>
        <row r="336">
          <cell r="A336">
            <v>336</v>
          </cell>
        </row>
        <row r="337">
          <cell r="A337">
            <v>337</v>
          </cell>
        </row>
        <row r="338">
          <cell r="A338">
            <v>338</v>
          </cell>
        </row>
        <row r="339">
          <cell r="A339">
            <v>339</v>
          </cell>
        </row>
        <row r="340">
          <cell r="A340">
            <v>340</v>
          </cell>
        </row>
        <row r="341">
          <cell r="A341">
            <v>341</v>
          </cell>
        </row>
        <row r="342">
          <cell r="A342">
            <v>342</v>
          </cell>
        </row>
        <row r="343">
          <cell r="A343">
            <v>343</v>
          </cell>
        </row>
        <row r="344">
          <cell r="A344">
            <v>344</v>
          </cell>
        </row>
        <row r="345">
          <cell r="A345">
            <v>345</v>
          </cell>
        </row>
        <row r="346">
          <cell r="A346">
            <v>346</v>
          </cell>
        </row>
        <row r="347">
          <cell r="A347">
            <v>347</v>
          </cell>
        </row>
        <row r="348">
          <cell r="A348">
            <v>348</v>
          </cell>
        </row>
        <row r="349">
          <cell r="A349">
            <v>349</v>
          </cell>
        </row>
        <row r="350">
          <cell r="A350">
            <v>350</v>
          </cell>
        </row>
        <row r="351">
          <cell r="A351">
            <v>351</v>
          </cell>
        </row>
        <row r="352">
          <cell r="A352">
            <v>352</v>
          </cell>
        </row>
        <row r="353">
          <cell r="A353">
            <v>353</v>
          </cell>
        </row>
        <row r="354">
          <cell r="A354">
            <v>354</v>
          </cell>
        </row>
        <row r="355">
          <cell r="A355">
            <v>355</v>
          </cell>
        </row>
        <row r="356">
          <cell r="A356">
            <v>356</v>
          </cell>
        </row>
        <row r="357">
          <cell r="A357">
            <v>357</v>
          </cell>
        </row>
        <row r="358">
          <cell r="A358">
            <v>358</v>
          </cell>
        </row>
        <row r="359">
          <cell r="A359">
            <v>359</v>
          </cell>
        </row>
        <row r="360">
          <cell r="A360">
            <v>360</v>
          </cell>
        </row>
        <row r="361">
          <cell r="A361">
            <v>361</v>
          </cell>
        </row>
        <row r="362">
          <cell r="A362">
            <v>362</v>
          </cell>
        </row>
        <row r="363">
          <cell r="A363">
            <v>363</v>
          </cell>
        </row>
        <row r="364">
          <cell r="A364">
            <v>364</v>
          </cell>
        </row>
        <row r="365">
          <cell r="A365">
            <v>365</v>
          </cell>
        </row>
        <row r="366">
          <cell r="A366">
            <v>366</v>
          </cell>
        </row>
        <row r="367">
          <cell r="A367">
            <v>367</v>
          </cell>
        </row>
        <row r="368">
          <cell r="A368">
            <v>368</v>
          </cell>
        </row>
        <row r="369">
          <cell r="A369">
            <v>369</v>
          </cell>
        </row>
        <row r="370">
          <cell r="A370">
            <v>370</v>
          </cell>
        </row>
        <row r="371">
          <cell r="A371">
            <v>371</v>
          </cell>
        </row>
        <row r="372">
          <cell r="A372">
            <v>372</v>
          </cell>
        </row>
        <row r="373">
          <cell r="A373">
            <v>373</v>
          </cell>
        </row>
        <row r="374">
          <cell r="A374">
            <v>374</v>
          </cell>
        </row>
        <row r="375">
          <cell r="A375">
            <v>375</v>
          </cell>
        </row>
        <row r="376">
          <cell r="A376">
            <v>376</v>
          </cell>
        </row>
        <row r="377">
          <cell r="A377">
            <v>377</v>
          </cell>
        </row>
        <row r="378">
          <cell r="A378">
            <v>378</v>
          </cell>
        </row>
        <row r="379">
          <cell r="A379">
            <v>379</v>
          </cell>
        </row>
        <row r="380">
          <cell r="A380">
            <v>380</v>
          </cell>
        </row>
        <row r="381">
          <cell r="A381">
            <v>381</v>
          </cell>
        </row>
        <row r="382">
          <cell r="A382">
            <v>382</v>
          </cell>
        </row>
        <row r="383">
          <cell r="A383">
            <v>383</v>
          </cell>
        </row>
        <row r="384">
          <cell r="A384">
            <v>384</v>
          </cell>
        </row>
        <row r="385">
          <cell r="A385">
            <v>385</v>
          </cell>
        </row>
        <row r="386">
          <cell r="A386">
            <v>386</v>
          </cell>
        </row>
        <row r="387">
          <cell r="A387">
            <v>387</v>
          </cell>
        </row>
        <row r="388">
          <cell r="A388">
            <v>388</v>
          </cell>
        </row>
        <row r="389">
          <cell r="A389">
            <v>389</v>
          </cell>
        </row>
        <row r="390">
          <cell r="A390">
            <v>390</v>
          </cell>
        </row>
        <row r="391">
          <cell r="A391">
            <v>391</v>
          </cell>
        </row>
        <row r="392">
          <cell r="A392">
            <v>392</v>
          </cell>
        </row>
        <row r="393">
          <cell r="A393">
            <v>393</v>
          </cell>
        </row>
        <row r="394">
          <cell r="A394">
            <v>394</v>
          </cell>
        </row>
        <row r="395">
          <cell r="A395">
            <v>395</v>
          </cell>
        </row>
        <row r="396">
          <cell r="A396">
            <v>396</v>
          </cell>
        </row>
        <row r="397">
          <cell r="A397">
            <v>397</v>
          </cell>
        </row>
        <row r="398">
          <cell r="A398">
            <v>398</v>
          </cell>
        </row>
        <row r="399">
          <cell r="A399">
            <v>399</v>
          </cell>
        </row>
        <row r="400">
          <cell r="A400">
            <v>400</v>
          </cell>
        </row>
        <row r="401">
          <cell r="A401">
            <v>401</v>
          </cell>
        </row>
        <row r="402">
          <cell r="A402">
            <v>402</v>
          </cell>
        </row>
        <row r="403">
          <cell r="A403">
            <v>403</v>
          </cell>
        </row>
        <row r="404">
          <cell r="A404">
            <v>404</v>
          </cell>
        </row>
        <row r="405">
          <cell r="A405">
            <v>405</v>
          </cell>
        </row>
        <row r="406">
          <cell r="A406">
            <v>406</v>
          </cell>
        </row>
        <row r="407">
          <cell r="A407">
            <v>407</v>
          </cell>
        </row>
        <row r="408">
          <cell r="A408">
            <v>408</v>
          </cell>
        </row>
        <row r="409">
          <cell r="A409">
            <v>409</v>
          </cell>
        </row>
        <row r="410">
          <cell r="A410">
            <v>410</v>
          </cell>
        </row>
        <row r="411">
          <cell r="A411">
            <v>411</v>
          </cell>
        </row>
        <row r="412">
          <cell r="A412">
            <v>412</v>
          </cell>
        </row>
        <row r="413">
          <cell r="A413">
            <v>413</v>
          </cell>
        </row>
        <row r="414">
          <cell r="A414">
            <v>414</v>
          </cell>
        </row>
        <row r="415">
          <cell r="A415">
            <v>415</v>
          </cell>
        </row>
        <row r="416">
          <cell r="A416">
            <v>416</v>
          </cell>
        </row>
        <row r="417">
          <cell r="A417">
            <v>417</v>
          </cell>
        </row>
        <row r="418">
          <cell r="A418">
            <v>418</v>
          </cell>
        </row>
        <row r="419">
          <cell r="A419">
            <v>419</v>
          </cell>
        </row>
        <row r="420">
          <cell r="A420">
            <v>420</v>
          </cell>
        </row>
        <row r="421">
          <cell r="A421">
            <v>421</v>
          </cell>
        </row>
        <row r="422">
          <cell r="A422">
            <v>422</v>
          </cell>
        </row>
        <row r="423">
          <cell r="A423">
            <v>423</v>
          </cell>
        </row>
        <row r="424">
          <cell r="A424">
            <v>424</v>
          </cell>
        </row>
        <row r="425">
          <cell r="A425">
            <v>425</v>
          </cell>
        </row>
        <row r="426">
          <cell r="A426">
            <v>426</v>
          </cell>
        </row>
        <row r="427">
          <cell r="A427">
            <v>427</v>
          </cell>
        </row>
        <row r="428">
          <cell r="A428">
            <v>428</v>
          </cell>
        </row>
        <row r="429">
          <cell r="A429">
            <v>429</v>
          </cell>
        </row>
        <row r="430">
          <cell r="A430">
            <v>430</v>
          </cell>
        </row>
        <row r="431">
          <cell r="A431">
            <v>431</v>
          </cell>
        </row>
        <row r="432">
          <cell r="A432">
            <v>432</v>
          </cell>
        </row>
        <row r="433">
          <cell r="A433">
            <v>433</v>
          </cell>
        </row>
        <row r="434">
          <cell r="A434">
            <v>434</v>
          </cell>
        </row>
        <row r="435">
          <cell r="A435">
            <v>435</v>
          </cell>
        </row>
        <row r="436">
          <cell r="A436">
            <v>436</v>
          </cell>
        </row>
        <row r="437">
          <cell r="A437">
            <v>437</v>
          </cell>
        </row>
        <row r="438">
          <cell r="A438">
            <v>438</v>
          </cell>
        </row>
        <row r="439">
          <cell r="A439">
            <v>439</v>
          </cell>
        </row>
        <row r="440">
          <cell r="A440">
            <v>440</v>
          </cell>
        </row>
        <row r="441">
          <cell r="A441">
            <v>441</v>
          </cell>
        </row>
        <row r="442">
          <cell r="A442">
            <v>442</v>
          </cell>
        </row>
        <row r="443">
          <cell r="A443">
            <v>443</v>
          </cell>
        </row>
        <row r="444">
          <cell r="A444">
            <v>444</v>
          </cell>
        </row>
        <row r="445">
          <cell r="A445">
            <v>445</v>
          </cell>
        </row>
        <row r="446">
          <cell r="A446">
            <v>446</v>
          </cell>
        </row>
        <row r="447">
          <cell r="A447">
            <v>447</v>
          </cell>
        </row>
        <row r="448">
          <cell r="A448">
            <v>448</v>
          </cell>
        </row>
        <row r="449">
          <cell r="A449">
            <v>449</v>
          </cell>
        </row>
        <row r="450">
          <cell r="A450">
            <v>450</v>
          </cell>
        </row>
        <row r="451">
          <cell r="A451">
            <v>451</v>
          </cell>
        </row>
        <row r="452">
          <cell r="A452">
            <v>452</v>
          </cell>
        </row>
        <row r="453">
          <cell r="A453">
            <v>453</v>
          </cell>
        </row>
        <row r="454">
          <cell r="A454">
            <v>454</v>
          </cell>
        </row>
        <row r="455">
          <cell r="A455">
            <v>455</v>
          </cell>
        </row>
        <row r="456">
          <cell r="A456">
            <v>456</v>
          </cell>
        </row>
        <row r="457">
          <cell r="A457">
            <v>457</v>
          </cell>
        </row>
        <row r="458">
          <cell r="A458">
            <v>458</v>
          </cell>
        </row>
        <row r="459">
          <cell r="A459">
            <v>459</v>
          </cell>
        </row>
        <row r="460">
          <cell r="A460">
            <v>460</v>
          </cell>
        </row>
        <row r="461">
          <cell r="A461">
            <v>461</v>
          </cell>
        </row>
        <row r="462">
          <cell r="A462">
            <v>462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édito SPNF Sin inversiones"/>
      <sheetName val="Sheet1"/>
      <sheetName val="Crédito SPNF (fiscal)"/>
    </sheetNames>
    <sheetDataSet>
      <sheetData sheetId="0"/>
      <sheetData sheetId="1"/>
      <sheetData sheetId="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ic data"/>
      <sheetName val="Contents"/>
      <sheetName val="R1"/>
      <sheetName val="R2"/>
      <sheetName val="R3"/>
      <sheetName val="R4"/>
      <sheetName val="R5"/>
      <sheetName val="R6"/>
      <sheetName val="R7"/>
      <sheetName val="E1"/>
      <sheetName val="E2"/>
      <sheetName val="L1"/>
      <sheetName val="L2"/>
      <sheetName val="L3"/>
      <sheetName val="L4"/>
      <sheetName val="L5"/>
      <sheetName val="L6"/>
      <sheetName val="L7"/>
      <sheetName val="R8"/>
      <sheetName val="Gov1"/>
      <sheetName val="Gov2"/>
      <sheetName val="Gov3"/>
      <sheetName val="Gov4"/>
      <sheetName val="Gov5"/>
      <sheetName val="Gov6"/>
      <sheetName val="Gov7"/>
      <sheetName val="Gov8"/>
      <sheetName val="Gov9"/>
      <sheetName val="M1"/>
      <sheetName val="M2"/>
      <sheetName val="M3"/>
      <sheetName val="M4"/>
      <sheetName val="M5"/>
      <sheetName val="B1"/>
      <sheetName val="B2"/>
      <sheetName val="B3"/>
      <sheetName val="D"/>
      <sheetName val="BoP"/>
      <sheetName val="T1"/>
      <sheetName val="T2"/>
      <sheetName val="T3"/>
      <sheetName val="40"/>
      <sheetName val="41"/>
      <sheetName val="42"/>
      <sheetName val="43"/>
      <sheetName val="44"/>
      <sheetName val="4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1">
          <cell r="A1" t="str">
            <v>Table 7. Latvia: Gross Domestic Product by Expenditure at Constant Prices, 1996-2000</v>
          </cell>
        </row>
        <row r="4">
          <cell r="B4">
            <v>1995</v>
          </cell>
          <cell r="C4">
            <v>1996</v>
          </cell>
          <cell r="D4">
            <v>1997</v>
          </cell>
          <cell r="E4">
            <v>1998</v>
          </cell>
          <cell r="F4">
            <v>1999</v>
          </cell>
          <cell r="G4">
            <v>2000</v>
          </cell>
        </row>
        <row r="6">
          <cell r="C6" t="str">
            <v>(In thousands of 1995 lats)</v>
          </cell>
        </row>
        <row r="7">
          <cell r="A7" t="str">
            <v>Final consumption</v>
          </cell>
          <cell r="B7">
            <v>1992317</v>
          </cell>
          <cell r="C7">
            <v>2153374.6165267015</v>
          </cell>
          <cell r="D7">
            <v>2236061</v>
          </cell>
          <cell r="E7">
            <v>2374749</v>
          </cell>
          <cell r="F7">
            <v>2466123</v>
          </cell>
          <cell r="G7">
            <v>2559601</v>
          </cell>
        </row>
        <row r="8">
          <cell r="A8" t="str">
            <v xml:space="preserve">Households and of non-profit </v>
          </cell>
        </row>
        <row r="9">
          <cell r="A9" t="str">
            <v xml:space="preserve">institutions serving households (NPISH)  </v>
          </cell>
          <cell r="B9">
            <v>1470541</v>
          </cell>
          <cell r="C9">
            <v>1622275.6261519773</v>
          </cell>
          <cell r="D9">
            <v>1703541</v>
          </cell>
          <cell r="E9">
            <v>1809935</v>
          </cell>
          <cell r="F9">
            <v>1901359</v>
          </cell>
          <cell r="G9">
            <v>2007234</v>
          </cell>
        </row>
        <row r="10">
          <cell r="A10" t="str">
            <v>General government</v>
          </cell>
          <cell r="B10">
            <v>521776</v>
          </cell>
          <cell r="C10">
            <v>531098.99037472392</v>
          </cell>
          <cell r="D10">
            <v>532520</v>
          </cell>
          <cell r="E10">
            <v>564814</v>
          </cell>
          <cell r="F10">
            <v>564764</v>
          </cell>
          <cell r="G10">
            <v>552367</v>
          </cell>
        </row>
        <row r="11">
          <cell r="A11" t="str">
            <v>Gross capital formation</v>
          </cell>
          <cell r="B11">
            <v>413625.12625088287</v>
          </cell>
          <cell r="C11">
            <v>438258.3834732984</v>
          </cell>
          <cell r="D11">
            <v>491880</v>
          </cell>
          <cell r="E11">
            <v>684786</v>
          </cell>
          <cell r="F11">
            <v>624870</v>
          </cell>
          <cell r="G11">
            <v>617163</v>
          </cell>
        </row>
        <row r="12">
          <cell r="A12" t="str">
            <v>Gross fixed capital formation</v>
          </cell>
          <cell r="B12">
            <v>354876</v>
          </cell>
          <cell r="C12">
            <v>434026.3834732984</v>
          </cell>
          <cell r="D12">
            <v>523996</v>
          </cell>
          <cell r="E12">
            <v>754489</v>
          </cell>
          <cell r="F12">
            <v>724215</v>
          </cell>
          <cell r="G12">
            <v>802305</v>
          </cell>
        </row>
        <row r="13">
          <cell r="A13" t="str">
            <v xml:space="preserve">Changes in inventories </v>
          </cell>
          <cell r="B13">
            <v>58749</v>
          </cell>
          <cell r="C13">
            <v>4232</v>
          </cell>
          <cell r="D13">
            <v>-32116</v>
          </cell>
          <cell r="E13">
            <v>-69703</v>
          </cell>
          <cell r="F13">
            <v>-99345</v>
          </cell>
          <cell r="G13">
            <v>-185142</v>
          </cell>
        </row>
        <row r="14">
          <cell r="A14" t="str">
            <v>Exports of goods and services</v>
          </cell>
          <cell r="B14">
            <v>1101039.8737491171</v>
          </cell>
          <cell r="C14">
            <v>1323911</v>
          </cell>
          <cell r="D14">
            <v>1497675</v>
          </cell>
          <cell r="E14">
            <v>1570381</v>
          </cell>
          <cell r="F14">
            <v>1470475</v>
          </cell>
          <cell r="G14">
            <v>1658408</v>
          </cell>
        </row>
        <row r="15">
          <cell r="A15" t="str">
            <v>Imports of goods and services</v>
          </cell>
          <cell r="B15">
            <v>1157759</v>
          </cell>
          <cell r="C15">
            <v>1487839</v>
          </cell>
          <cell r="D15">
            <v>1588862</v>
          </cell>
          <cell r="E15">
            <v>1890795</v>
          </cell>
          <cell r="F15">
            <v>1792902</v>
          </cell>
          <cell r="G15">
            <v>1884456</v>
          </cell>
        </row>
        <row r="16">
          <cell r="A16" t="str">
            <v>GDP at purchasers'  prices</v>
          </cell>
          <cell r="B16">
            <v>2349223</v>
          </cell>
          <cell r="C16">
            <v>2427705</v>
          </cell>
          <cell r="D16">
            <v>2636754</v>
          </cell>
          <cell r="E16">
            <v>2739121</v>
          </cell>
          <cell r="F16">
            <v>2768566</v>
          </cell>
          <cell r="G16">
            <v>2950716</v>
          </cell>
        </row>
        <row r="18">
          <cell r="C18" t="str">
            <v>(Percentage growth)</v>
          </cell>
        </row>
        <row r="19">
          <cell r="A19" t="str">
            <v>Final consumption</v>
          </cell>
          <cell r="C19" t="str">
            <v>...</v>
          </cell>
          <cell r="D19">
            <v>3.8398513123865108</v>
          </cell>
          <cell r="E19">
            <v>6.2023352672400334</v>
          </cell>
          <cell r="F19">
            <v>3.8477329604096999</v>
          </cell>
          <cell r="G19">
            <v>3.7904840918315807</v>
          </cell>
        </row>
        <row r="20">
          <cell r="A20" t="str">
            <v xml:space="preserve">Households and of non-profit </v>
          </cell>
        </row>
        <row r="21">
          <cell r="A21" t="str">
            <v xml:space="preserve">institutions serving households (NPISH)  </v>
          </cell>
          <cell r="C21" t="str">
            <v>...</v>
          </cell>
          <cell r="D21">
            <v>5.0093444380215013</v>
          </cell>
          <cell r="E21">
            <v>6.2454616589797451</v>
          </cell>
          <cell r="F21">
            <v>5.0512311215596073</v>
          </cell>
          <cell r="G21">
            <v>5.5683855600126009</v>
          </cell>
        </row>
        <row r="22">
          <cell r="A22" t="str">
            <v>General government</v>
          </cell>
          <cell r="C22" t="str">
            <v>...</v>
          </cell>
          <cell r="D22">
            <v>0.26756021966327648</v>
          </cell>
          <cell r="E22">
            <v>6.0643731690828595</v>
          </cell>
          <cell r="F22">
            <v>-8.8524717871685255E-3</v>
          </cell>
          <cell r="G22">
            <v>-2.1950761734104818</v>
          </cell>
        </row>
        <row r="23">
          <cell r="A23" t="str">
            <v>Gross capital formation</v>
          </cell>
          <cell r="C23" t="str">
            <v>...</v>
          </cell>
          <cell r="D23">
            <v>12.235160478103801</v>
          </cell>
          <cell r="E23">
            <v>39.218101976091724</v>
          </cell>
          <cell r="F23">
            <v>-8.7495947639116505</v>
          </cell>
          <cell r="G23">
            <v>-1.2333765423208076</v>
          </cell>
        </row>
        <row r="24">
          <cell r="A24" t="str">
            <v>Gross fixed capital formation</v>
          </cell>
          <cell r="C24" t="str">
            <v>...</v>
          </cell>
          <cell r="D24">
            <v>20.729066239411374</v>
          </cell>
          <cell r="E24">
            <v>43.987549523278815</v>
          </cell>
          <cell r="F24">
            <v>-4.0125170810972772</v>
          </cell>
          <cell r="G24">
            <v>10.782709554483127</v>
          </cell>
        </row>
        <row r="25">
          <cell r="A25" t="str">
            <v xml:space="preserve">Changes in inventories </v>
          </cell>
          <cell r="C25" t="str">
            <v>...</v>
          </cell>
          <cell r="D25">
            <v>-858.8846880907372</v>
          </cell>
          <cell r="E25">
            <v>117.03512268028398</v>
          </cell>
          <cell r="F25">
            <v>42.526146650789777</v>
          </cell>
          <cell r="G25">
            <v>86.362675524686708</v>
          </cell>
        </row>
        <row r="26">
          <cell r="A26" t="str">
            <v>Exports of goods and services</v>
          </cell>
          <cell r="C26" t="str">
            <v>...</v>
          </cell>
          <cell r="D26">
            <v>13.125051457386494</v>
          </cell>
          <cell r="E26">
            <v>4.8545912831555516</v>
          </cell>
          <cell r="F26">
            <v>-6.3618956164141043</v>
          </cell>
          <cell r="G26">
            <v>12.78042809296316</v>
          </cell>
        </row>
        <row r="27">
          <cell r="A27" t="str">
            <v>Imports of goods and services</v>
          </cell>
          <cell r="C27" t="str">
            <v>...</v>
          </cell>
          <cell r="D27">
            <v>6.7899147690039019</v>
          </cell>
          <cell r="E27">
            <v>19.003097814662318</v>
          </cell>
          <cell r="F27">
            <v>-5.1773460369844422</v>
          </cell>
          <cell r="G27">
            <v>5.1064698460930869</v>
          </cell>
        </row>
        <row r="28">
          <cell r="A28" t="str">
            <v>GDP at purchasers'  prices</v>
          </cell>
          <cell r="C28" t="str">
            <v>...</v>
          </cell>
          <cell r="D28">
            <v>8.6109720909253831</v>
          </cell>
          <cell r="E28">
            <v>3.8823113570700896</v>
          </cell>
          <cell r="F28">
            <v>1.0749798931847021</v>
          </cell>
          <cell r="G28">
            <v>6.5792182667850474</v>
          </cell>
        </row>
        <row r="30">
          <cell r="A30" t="str">
            <v xml:space="preserve">   Source:  Central Statistical Bureau of Latvia.</v>
          </cell>
        </row>
      </sheetData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INT2"/>
      <sheetName val="shared data"/>
    </sheetNames>
    <definedNames>
      <definedName name="[Macros Import].qbop"/>
    </definedNames>
    <sheetDataSet>
      <sheetData sheetId="0" refreshError="1"/>
      <sheetData sheetId="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ructura"/>
      <sheetName val="Tasas de Interés"/>
      <sheetName val="BCP"/>
      <sheetName val="Soc. Mon. de Dep."/>
      <sheetName val="Panorama Monetario"/>
      <sheetName val="Soc. no Mon. de Dep."/>
      <sheetName val="Panorama Soc. de Dep."/>
      <sheetName val="ControlSheet"/>
      <sheetName val="Cuentas FMI"/>
      <sheetName val="ponder a y p "/>
      <sheetName val="Paragua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NF Acuerdo Incl. Int."/>
      <sheetName val="Blance Trimestral enviado a Ros"/>
      <sheetName val="Blance%20Trimestral%20enviado%2"/>
      <sheetName val="BCP"/>
      <sheetName val="ponder a y p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 1"/>
      <sheetName val="Table 1"/>
      <sheetName val="Table 2"/>
      <sheetName val="Table 3"/>
      <sheetName val="Table 4"/>
      <sheetName val="Table 5"/>
      <sheetName val="Table 6"/>
      <sheetName val="Table 7"/>
      <sheetName val="Table 8"/>
      <sheetName val="Table 9"/>
      <sheetName val="Table 11"/>
      <sheetName val="Table10"/>
      <sheetName val="HIPCAss"/>
      <sheetName val="AssumpE"/>
      <sheetName val="Debtserv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NF Acuerdo Incl. Int."/>
      <sheetName val="BCP"/>
    </sheetNames>
    <definedNames>
      <definedName name="asd" sheetId="0"/>
      <definedName name="OnShow" sheetId="0"/>
      <definedName name="spnf" sheetId="0"/>
      <definedName name="will" sheetId="0"/>
    </definedNames>
    <sheetDataSet>
      <sheetData sheetId="0" refreshError="1"/>
      <sheetData sheetId="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graf 1"/>
      <sheetName val="Current"/>
      <sheetName val="StRp_Tbl1"/>
      <sheetName val="SetUp_Sheet"/>
      <sheetName val="Data_check"/>
      <sheetName val="embi_day"/>
      <sheetName val="GenericIR"/>
      <sheetName val="Stfrprtables"/>
      <sheetName val="SPNF Acuerdo Incl. Int."/>
    </sheetNames>
    <definedNames>
      <definedName name="BFLD_DF"/>
      <definedName name="NTDD_RG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6"/>
      <sheetName val="Q5"/>
      <sheetName val="GeoBop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Gold"/>
      <sheetName val="Nickel"/>
      <sheetName val="Coal"/>
      <sheetName val="PGold"/>
      <sheetName val="PNickel"/>
      <sheetName val="PCoal"/>
    </sheetNames>
    <sheetDataSet>
      <sheetData sheetId="0"/>
      <sheetData sheetId="1">
        <row r="583">
          <cell r="B583">
            <v>1725.1</v>
          </cell>
          <cell r="C583">
            <v>1727.5</v>
          </cell>
          <cell r="D583">
            <v>1729.5</v>
          </cell>
          <cell r="E583">
            <v>1731.1</v>
          </cell>
          <cell r="F583">
            <v>1732.9</v>
          </cell>
          <cell r="G583">
            <v>1734.9</v>
          </cell>
          <cell r="H583">
            <v>1736.5</v>
          </cell>
          <cell r="I583">
            <v>1737.8</v>
          </cell>
          <cell r="J583">
            <v>1739.3</v>
          </cell>
          <cell r="K583">
            <v>1742.3</v>
          </cell>
          <cell r="L583">
            <v>1744.4</v>
          </cell>
          <cell r="M583">
            <v>1817.2</v>
          </cell>
          <cell r="N583">
            <v>1753.8</v>
          </cell>
          <cell r="O583">
            <v>1763.1</v>
          </cell>
          <cell r="P583">
            <v>1785</v>
          </cell>
          <cell r="Q583">
            <v>1806.5</v>
          </cell>
          <cell r="R583">
            <v>1827.7</v>
          </cell>
          <cell r="S583">
            <v>1849.2</v>
          </cell>
          <cell r="T583">
            <v>1859.2</v>
          </cell>
          <cell r="U583">
            <v>1869.2</v>
          </cell>
        </row>
      </sheetData>
      <sheetData sheetId="2">
        <row r="583">
          <cell r="B583">
            <v>16434</v>
          </cell>
          <cell r="C583">
            <v>16449.25</v>
          </cell>
          <cell r="D583">
            <v>16461.25</v>
          </cell>
          <cell r="E583">
            <v>16473.75</v>
          </cell>
          <cell r="F583">
            <v>16478.75</v>
          </cell>
          <cell r="G583">
            <v>16486</v>
          </cell>
          <cell r="H583">
            <v>16489.75</v>
          </cell>
          <cell r="I583">
            <v>16493.5</v>
          </cell>
          <cell r="J583">
            <v>16497.25</v>
          </cell>
          <cell r="K583">
            <v>16505.25</v>
          </cell>
          <cell r="L583">
            <v>16513.25</v>
          </cell>
          <cell r="M583">
            <v>16521.25</v>
          </cell>
          <cell r="N583">
            <v>16529.25</v>
          </cell>
          <cell r="O583">
            <v>16537.25</v>
          </cell>
          <cell r="P583">
            <v>16545.25</v>
          </cell>
          <cell r="Q583">
            <v>16562.25</v>
          </cell>
          <cell r="R583">
            <v>16579.25</v>
          </cell>
          <cell r="S583">
            <v>16596.25</v>
          </cell>
          <cell r="T583">
            <v>16613.25</v>
          </cell>
          <cell r="U583">
            <v>16630.25</v>
          </cell>
          <cell r="V583">
            <v>16647.25</v>
          </cell>
          <cell r="W583">
            <v>16658.25</v>
          </cell>
          <cell r="X583">
            <v>16669.25</v>
          </cell>
          <cell r="Y583">
            <v>16680.25</v>
          </cell>
          <cell r="Z583">
            <v>16691.25</v>
          </cell>
          <cell r="AA583">
            <v>16702.25</v>
          </cell>
          <cell r="AB583">
            <v>16713.25</v>
          </cell>
          <cell r="AC583">
            <v>16723.25</v>
          </cell>
          <cell r="AD583">
            <v>16733.25</v>
          </cell>
          <cell r="AE583">
            <v>16744.25</v>
          </cell>
          <cell r="AF583">
            <v>16755.25</v>
          </cell>
          <cell r="AG583">
            <v>16766.25</v>
          </cell>
          <cell r="AH583">
            <v>16777.25</v>
          </cell>
          <cell r="AI583">
            <v>16789.25</v>
          </cell>
          <cell r="AJ583">
            <v>16801.25</v>
          </cell>
          <cell r="AK583">
            <v>16813.25</v>
          </cell>
          <cell r="AL583">
            <v>16825.25</v>
          </cell>
          <cell r="AM583">
            <v>16837.25</v>
          </cell>
          <cell r="AN583">
            <v>16849.25</v>
          </cell>
          <cell r="AO583">
            <v>16861.25</v>
          </cell>
          <cell r="AP583">
            <v>16873.25</v>
          </cell>
          <cell r="AQ583">
            <v>16884.25</v>
          </cell>
          <cell r="AR583">
            <v>16895.25</v>
          </cell>
          <cell r="AS583">
            <v>16906.25</v>
          </cell>
          <cell r="AT583">
            <v>16917.25</v>
          </cell>
          <cell r="AU583">
            <v>16925.25</v>
          </cell>
          <cell r="AV583">
            <v>16933.25</v>
          </cell>
          <cell r="AW583">
            <v>16941.25</v>
          </cell>
          <cell r="AX583">
            <v>16949.25</v>
          </cell>
          <cell r="AY583">
            <v>16957.25</v>
          </cell>
          <cell r="AZ583">
            <v>16965.25</v>
          </cell>
          <cell r="BA583">
            <v>16973.25</v>
          </cell>
          <cell r="BB583">
            <v>16981.25</v>
          </cell>
          <cell r="BC583">
            <v>16990.25</v>
          </cell>
          <cell r="BD583">
            <v>16999.25</v>
          </cell>
          <cell r="BE583">
            <v>17008.25</v>
          </cell>
          <cell r="BF583">
            <v>17017.25</v>
          </cell>
        </row>
      </sheetData>
      <sheetData sheetId="3">
        <row r="583">
          <cell r="B583">
            <v>68.45</v>
          </cell>
          <cell r="C583">
            <v>69.900000000000006</v>
          </cell>
          <cell r="D583">
            <v>69.8</v>
          </cell>
          <cell r="E583">
            <v>70.099999999999994</v>
          </cell>
          <cell r="F583">
            <v>70.400000000000006</v>
          </cell>
          <cell r="G583">
            <v>70.7</v>
          </cell>
          <cell r="H583">
            <v>71.25</v>
          </cell>
          <cell r="I583">
            <v>71.8</v>
          </cell>
          <cell r="J583">
            <v>72.3</v>
          </cell>
          <cell r="K583">
            <v>72.5</v>
          </cell>
          <cell r="L583">
            <v>72.650000000000006</v>
          </cell>
          <cell r="M583">
            <v>72.849999999999994</v>
          </cell>
          <cell r="N583">
            <v>72.7</v>
          </cell>
          <cell r="O583">
            <v>72.55</v>
          </cell>
          <cell r="P583">
            <v>72.400000000000006</v>
          </cell>
          <cell r="Q583">
            <v>72.25</v>
          </cell>
          <cell r="R583">
            <v>72.05</v>
          </cell>
          <cell r="S583">
            <v>71.900000000000006</v>
          </cell>
          <cell r="T583">
            <v>71.75</v>
          </cell>
          <cell r="U583">
            <v>71.599999999999994</v>
          </cell>
          <cell r="V583">
            <v>71.5</v>
          </cell>
          <cell r="W583">
            <v>71.400000000000006</v>
          </cell>
          <cell r="X583">
            <v>71.3</v>
          </cell>
          <cell r="Y583">
            <v>71.25</v>
          </cell>
          <cell r="Z583">
            <v>71.150000000000006</v>
          </cell>
          <cell r="AA583">
            <v>71.05</v>
          </cell>
          <cell r="AB583">
            <v>71</v>
          </cell>
          <cell r="AC583">
            <v>70.900000000000006</v>
          </cell>
          <cell r="AD583">
            <v>70.900000000000006</v>
          </cell>
          <cell r="AE583">
            <v>70.849999999999994</v>
          </cell>
          <cell r="AF583">
            <v>70.849999999999994</v>
          </cell>
          <cell r="AG583">
            <v>70.8</v>
          </cell>
          <cell r="AH583">
            <v>70.8</v>
          </cell>
          <cell r="AI583">
            <v>70.8</v>
          </cell>
          <cell r="AJ583">
            <v>70.75</v>
          </cell>
          <cell r="AK583">
            <v>70.75</v>
          </cell>
          <cell r="AL583">
            <v>70.75</v>
          </cell>
          <cell r="AM583">
            <v>70.7</v>
          </cell>
          <cell r="AN583">
            <v>70.7</v>
          </cell>
          <cell r="AO583">
            <v>70.650000000000006</v>
          </cell>
          <cell r="AP583">
            <v>70.650000000000006</v>
          </cell>
          <cell r="AQ583">
            <v>70.650000000000006</v>
          </cell>
          <cell r="AR583">
            <v>70.599999999999994</v>
          </cell>
          <cell r="AS583">
            <v>70.599999999999994</v>
          </cell>
          <cell r="AT583">
            <v>70.599999999999994</v>
          </cell>
          <cell r="AU583">
            <v>70.55</v>
          </cell>
          <cell r="AV583">
            <v>70.55</v>
          </cell>
          <cell r="AW583">
            <v>70.5</v>
          </cell>
          <cell r="AX583">
            <v>70.5</v>
          </cell>
        </row>
      </sheetData>
      <sheetData sheetId="4"/>
      <sheetData sheetId="5"/>
      <sheetData sheetId="6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PV"/>
      <sheetName val="FSUOUT"/>
      <sheetName val="Q5"/>
      <sheetName val="Q6"/>
      <sheetName val="Q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tas cuantitativas"/>
      <sheetName val="Seguimientos"/>
      <sheetName val="money"/>
      <sheetName val="créditocons"/>
      <sheetName val="QF_BCRD"/>
      <sheetName val="QF_losses FMI"/>
      <sheetName val="cuadro baseQf)"/>
      <sheetName val="cuadro baseQf) (2)"/>
      <sheetName val="cable 1"/>
      <sheetName val="Escenario Base"/>
      <sheetName val="Q-F Base"/>
      <sheetName val="Escenario Alternativo"/>
      <sheetName val="Q-F Alternativo"/>
      <sheetName val="Seasonal Factors"/>
      <sheetName val="Supuestos Macro (3)"/>
      <sheetName val="Cable 2"/>
      <sheetName val="Sheet1"/>
      <sheetName val="Supuestos 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Links"/>
      <sheetName val="ErrCheck"/>
      <sheetName val="NPV"/>
      <sheetName val="FSUOUT"/>
      <sheetName val="Q5"/>
      <sheetName val="Q6"/>
      <sheetName val="Q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presas Publicas detalle"/>
      <sheetName val="Main"/>
      <sheetName val="Links"/>
      <sheetName val="ErrCheck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Sheet"/>
      <sheetName val="Fig1"/>
      <sheetName val="Fig2"/>
      <sheetName val="Fig3"/>
      <sheetName val="Fig4"/>
      <sheetName val="Fig5"/>
      <sheetName val="Fig6"/>
      <sheetName val="Table 1"/>
      <sheetName val="Table 4"/>
      <sheetName val="Table 5"/>
      <sheetName val="Table 6"/>
      <sheetName val="Data"/>
      <sheetName val="BSA Matrix"/>
      <sheetName val="EDSS ER data"/>
      <sheetName val="EDSS data"/>
      <sheetName val="QEDS"/>
      <sheetName val="QEDS data"/>
      <sheetName val="JEDH"/>
      <sheetName val="CPIS"/>
      <sheetName val="CB"/>
      <sheetName val="Govt"/>
      <sheetName val="ODC"/>
      <sheetName val="OFC"/>
      <sheetName val="NFC"/>
      <sheetName val="OR"/>
      <sheetName val="NR"/>
      <sheetName val="Figure 4"/>
      <sheetName val="Figure 5"/>
      <sheetName val="Figure 6"/>
      <sheetName val="Data for charts"/>
      <sheetName val="Chart1"/>
      <sheetName val="Chart2"/>
      <sheetName val="Chart3"/>
      <sheetName val="Chart4"/>
      <sheetName val="ipc"/>
      <sheetName val="Empresas Publicas detal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CCU"/>
      <sheetName val="ANG."/>
      <sheetName val="A&amp;B"/>
      <sheetName val="GRE."/>
      <sheetName val="DOM."/>
      <sheetName val="MON."/>
      <sheetName val="ST. K&amp;N"/>
      <sheetName val="ST. L"/>
      <sheetName val="ST.VCT."/>
      <sheetName val="UPLOAD"/>
      <sheetName val="ipc"/>
      <sheetName val="QEDS"/>
      <sheetName val="Main"/>
      <sheetName val="Links"/>
      <sheetName val="Err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LOAD"/>
      <sheetName val="QEDS"/>
    </sheetNames>
    <sheetDataSet>
      <sheetData sheetId="0" refreshError="1"/>
      <sheetData sheetId="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3"/>
      <sheetName val="UPLOAD"/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  <sheetName val="Execute_Macros"/>
      <sheetName val="Annual_Raw_Data"/>
      <sheetName val="Quarterly_Raw_Data"/>
      <sheetName val="WEO_Raw_Data"/>
      <sheetName val="Annual_Assumptions"/>
      <sheetName val="Quarterly_Assumptions"/>
      <sheetName val="Annual_MacroFlow"/>
      <sheetName val="Quarterly_MacroFlow"/>
      <sheetName val="Annual_Tables"/>
      <sheetName val="SEI_Table"/>
      <sheetName val="Basic_Data"/>
      <sheetName val="Program_MFlows97"/>
      <sheetName val="WEO_Submission_Sheet"/>
      <sheetName val="SEI_Chart"/>
      <sheetName val="Fiscal_Chart"/>
      <sheetName val="Money_Chart"/>
      <sheetName val="Macros_Import"/>
      <sheetName val="Macros_Print"/>
      <sheetName val="EFF_Arrangements"/>
      <sheetName val="PRGF_Arrangements"/>
      <sheetName val="STBY_Arrangements"/>
      <sheetName val="EFF Arrangements"/>
      <sheetName val="PRGF Arrangements"/>
      <sheetName val="STBY Arrangements"/>
      <sheetName val="PERUMF9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uarterly Raw Data"/>
      <sheetName val="Quarterly MacroFlow"/>
      <sheetName val="2003"/>
      <sheetName val="RED47"/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  <sheetName val="#REF"/>
      <sheetName val="Table3"/>
      <sheetName val="IMATA"/>
      <sheetName val="Dsrv"/>
      <sheetName val="Dboj"/>
      <sheetName val="Dgg"/>
      <sheetName val="Dgov"/>
      <sheetName val="Summary Table"/>
      <sheetName val="Table"/>
      <sheetName val="B"/>
      <sheetName val="perfcrit 2"/>
      <sheetName val="S&amp;I DA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timista institución 2023-2026"/>
      <sheetName val="Pesimista institución 2023-2026"/>
      <sheetName val="Pesimista 2023 Mensualizado"/>
      <sheetName val="Ejec2022"/>
      <sheetName val="Ejec2021"/>
      <sheetName val="Hoja2"/>
      <sheetName val="Hoja1"/>
      <sheetName val="Ingresos al 31-08-2020"/>
    </sheetNames>
    <sheetDataSet>
      <sheetData sheetId="0"/>
      <sheetData sheetId="1">
        <row r="9">
          <cell r="G9">
            <v>1731980334.0385709</v>
          </cell>
        </row>
      </sheetData>
      <sheetData sheetId="2"/>
      <sheetData sheetId="3">
        <row r="1">
          <cell r="B1" t="str">
            <v>Cod.Fuente Especifica</v>
          </cell>
        </row>
      </sheetData>
      <sheetData sheetId="4">
        <row r="1">
          <cell r="B1" t="str">
            <v>Cod.Fuente Especifica</v>
          </cell>
        </row>
      </sheetData>
      <sheetData sheetId="5">
        <row r="1">
          <cell r="A1" t="str">
            <v>Cod.Fuente Especifica</v>
          </cell>
          <cell r="B1" t="str">
            <v>Fuente Especifica</v>
          </cell>
          <cell r="C1" t="str">
            <v>Valor Inicial</v>
          </cell>
          <cell r="D1" t="str">
            <v>Pres. Vigente Aprobado</v>
          </cell>
          <cell r="E1" t="str">
            <v>Percibido Aprobado</v>
          </cell>
        </row>
        <row r="2">
          <cell r="A2" t="str">
            <v>2076</v>
          </cell>
          <cell r="B2" t="str">
            <v>RECURSOS DE CAPTACION DIRECTA DEL MINISTERIO DE MEDIO AMB. DECRETO 222-06</v>
          </cell>
          <cell r="C2">
            <v>668335267</v>
          </cell>
          <cell r="D2">
            <v>668335267</v>
          </cell>
          <cell r="E2">
            <v>487512216.14999998</v>
          </cell>
        </row>
        <row r="3">
          <cell r="A3" t="str">
            <v>2077</v>
          </cell>
          <cell r="B3" t="str">
            <v>RECURSOS DE CAPTACION DIRECTA DEL MINISTERIO DE EDUCACION SUPERIOR LEY 139-01</v>
          </cell>
          <cell r="C3">
            <v>28880596</v>
          </cell>
          <cell r="D3">
            <v>61226863.859999999</v>
          </cell>
          <cell r="E3">
            <v>30949641.510000002</v>
          </cell>
        </row>
        <row r="4">
          <cell r="A4" t="str">
            <v>2078</v>
          </cell>
          <cell r="B4" t="str">
            <v>RECURSOS DE CAPTACION DIRECTA DEL MINISTERIO DE INTERIOR Y POLICIA LEY 80-99 RESOLUCION 02-06</v>
          </cell>
          <cell r="C4">
            <v>230862278</v>
          </cell>
          <cell r="D4">
            <v>179891158</v>
          </cell>
          <cell r="E4">
            <v>142776160.46000001</v>
          </cell>
        </row>
        <row r="5">
          <cell r="A5" t="str">
            <v>2079</v>
          </cell>
          <cell r="B5" t="str">
            <v>RECURSOS DE CAPTACION DIRECTA DE LOS COMEDORES ECONOMICO LEY 856</v>
          </cell>
          <cell r="C5">
            <v>89945578</v>
          </cell>
          <cell r="D5">
            <v>359782312</v>
          </cell>
          <cell r="E5">
            <v>279608136.26999998</v>
          </cell>
        </row>
        <row r="6">
          <cell r="A6" t="str">
            <v>2080</v>
          </cell>
          <cell r="B6" t="str">
            <v>RECURSOS DE CAPTACION DIRECTA DE LA DIRECCION GENERAL DE MIGRACION LEY 285-04</v>
          </cell>
          <cell r="C6">
            <v>870202116</v>
          </cell>
          <cell r="D6">
            <v>1305303173.8199999</v>
          </cell>
          <cell r="E6">
            <v>954119051.46000004</v>
          </cell>
          <cell r="F6">
            <v>112249300.17176472</v>
          </cell>
        </row>
        <row r="7">
          <cell r="A7" t="str">
            <v>2081</v>
          </cell>
          <cell r="B7" t="str">
            <v>RECURSOS DE CAPTACION DIRECTA DE LA POLICIA NACIONAL LEY 96-04</v>
          </cell>
          <cell r="C7">
            <v>27866639</v>
          </cell>
          <cell r="D7">
            <v>39013296.68</v>
          </cell>
          <cell r="E7">
            <v>26598873.75</v>
          </cell>
          <cell r="F7">
            <v>1346991602.0611765</v>
          </cell>
        </row>
        <row r="8">
          <cell r="A8" t="str">
            <v>2082</v>
          </cell>
          <cell r="B8" t="str">
            <v>RECURSOS DE CAPTACION DIRECTA DEL MINISTERIO DE INDUSTRIA  Y COMERCIO LEY 290-66</v>
          </cell>
          <cell r="C8">
            <v>1885264242</v>
          </cell>
          <cell r="D8">
            <v>1319684968</v>
          </cell>
          <cell r="E8">
            <v>1022353996.5599999</v>
          </cell>
        </row>
        <row r="9">
          <cell r="A9" t="str">
            <v>2083</v>
          </cell>
          <cell r="B9" t="str">
            <v>RECURSOS DE CAPTACION DIRECTA DE LA DIRECCION GENERAL DE MINERIA LEY 146-71</v>
          </cell>
          <cell r="C9">
            <v>18459099</v>
          </cell>
          <cell r="D9">
            <v>14995267</v>
          </cell>
          <cell r="E9">
            <v>2850800</v>
          </cell>
        </row>
        <row r="10">
          <cell r="A10" t="str">
            <v>2084</v>
          </cell>
          <cell r="B10" t="str">
            <v>RECURSOS DE CAPTACION DIRECTA DEL MINISTERIO DE HACIENDA .</v>
          </cell>
          <cell r="C10">
            <v>288551418</v>
          </cell>
          <cell r="D10">
            <v>230841134</v>
          </cell>
          <cell r="E10">
            <v>182595367.66999999</v>
          </cell>
        </row>
        <row r="11">
          <cell r="A11" t="str">
            <v>2085</v>
          </cell>
          <cell r="B11" t="str">
            <v>RECURSOS DE CAPTACION DIRECTA DE LA DIRECCION GENERAL DE BIENES NACIONALES LEY 1832-1948</v>
          </cell>
          <cell r="C11">
            <v>48409832</v>
          </cell>
          <cell r="D11">
            <v>58091798</v>
          </cell>
          <cell r="E11">
            <v>44433692.229999997</v>
          </cell>
        </row>
        <row r="12">
          <cell r="A12" t="str">
            <v>2086</v>
          </cell>
          <cell r="B12" t="str">
            <v>RECURSOS DE CAPTACION DIRECTA DE CATASTRO NACIONAL LEY 317-68</v>
          </cell>
          <cell r="C12">
            <v>11598966</v>
          </cell>
          <cell r="D12">
            <v>13918759</v>
          </cell>
          <cell r="E12">
            <v>13450100</v>
          </cell>
        </row>
        <row r="13">
          <cell r="A13" t="str">
            <v>2087</v>
          </cell>
          <cell r="B13" t="str">
            <v>RECURSOS DE CAPTACION DIRECTA DE LA DIRECCION GENERAL DE PASAPORTES LEY 144-99</v>
          </cell>
          <cell r="C13">
            <v>343866015</v>
          </cell>
          <cell r="D13">
            <v>378252617</v>
          </cell>
          <cell r="E13">
            <v>246755282.59999999</v>
          </cell>
        </row>
        <row r="14">
          <cell r="A14" t="str">
            <v>2088</v>
          </cell>
          <cell r="B14" t="str">
            <v>RECURSOS DE CAPTACION DIRECTA DEL MINISTERIO DE EDUCACION</v>
          </cell>
          <cell r="C14">
            <v>183609968</v>
          </cell>
          <cell r="D14">
            <v>33049794</v>
          </cell>
          <cell r="E14">
            <v>18045419.75</v>
          </cell>
        </row>
        <row r="15">
          <cell r="A15" t="str">
            <v>2089</v>
          </cell>
          <cell r="B15" t="str">
            <v>RECURSOS DE CAPTACION DIRECTA DEL MINISTERIO DE SALUD PUBLICA (DIRECCION FINANCIERA)</v>
          </cell>
          <cell r="C15">
            <v>720016524</v>
          </cell>
          <cell r="D15">
            <v>-648014844.83000004</v>
          </cell>
          <cell r="E15">
            <v>18654697.129999999</v>
          </cell>
        </row>
        <row r="16">
          <cell r="A16" t="str">
            <v>2090</v>
          </cell>
          <cell r="B16" t="str">
            <v>RECURSOS DE CAPTACION DIRECTA DEL MINISTERIO DE TURISMO LEY 541-84</v>
          </cell>
          <cell r="C16">
            <v>337338931</v>
          </cell>
          <cell r="D16">
            <v>-1.63</v>
          </cell>
          <cell r="E16">
            <v>67011452</v>
          </cell>
        </row>
        <row r="17">
          <cell r="A17" t="str">
            <v>2091</v>
          </cell>
          <cell r="B17" t="str">
            <v>RECURSOS DE CAPTACION DIRECTA DE LA COMISION EJECUTIVA DE INFRAESTRUCTURA DE ZONAS TURISTICA (CEIZTUR) DECRETO 655-08</v>
          </cell>
          <cell r="C17">
            <v>1913188336</v>
          </cell>
          <cell r="D17">
            <v>1345271466.6800001</v>
          </cell>
          <cell r="E17">
            <v>1211547570.6099999</v>
          </cell>
          <cell r="F17">
            <v>1615396760.8133333</v>
          </cell>
        </row>
        <row r="18">
          <cell r="A18" t="str">
            <v>2092</v>
          </cell>
          <cell r="B18" t="str">
            <v>RECURSOS DE CAPTACION DIRECTA DEL PROGRAMA ESCENCIALES (PROMESE CAL) DECRECTO 308-97</v>
          </cell>
          <cell r="C18">
            <v>222031969</v>
          </cell>
          <cell r="D18">
            <v>315285393.38999999</v>
          </cell>
          <cell r="E18">
            <v>185432304.19</v>
          </cell>
        </row>
        <row r="19">
          <cell r="A19" t="str">
            <v>2093</v>
          </cell>
          <cell r="B19" t="str">
            <v>RECURSOS DE CAPTACION DIRECTA DE LA FUERZA AEREAS DOMINICANA LEY 873-78 DECRECTO 655-08</v>
          </cell>
          <cell r="C19">
            <v>1472537381</v>
          </cell>
          <cell r="D19">
            <v>515025260</v>
          </cell>
          <cell r="E19">
            <v>412533185.72000003</v>
          </cell>
        </row>
        <row r="20">
          <cell r="A20" t="str">
            <v>2095</v>
          </cell>
          <cell r="B20" t="str">
            <v>RECURSOS DE CAPTACION DIRECTA DE LA DIRECCION GENERAL DE GANADERIA LEY 180-01</v>
          </cell>
          <cell r="C20">
            <v>0</v>
          </cell>
          <cell r="D20">
            <v>0</v>
          </cell>
          <cell r="E20">
            <v>3000</v>
          </cell>
        </row>
        <row r="21">
          <cell r="A21" t="str">
            <v>2096</v>
          </cell>
          <cell r="B21" t="str">
            <v>RECURSOS DE CAPTACION DIRECTA DEL MINISTERIO DE DEPORTES DECRETO 250-99</v>
          </cell>
          <cell r="C21">
            <v>12465857</v>
          </cell>
          <cell r="D21">
            <v>14959029</v>
          </cell>
          <cell r="E21">
            <v>12437145.810000001</v>
          </cell>
        </row>
        <row r="22">
          <cell r="A22" t="str">
            <v>2097</v>
          </cell>
          <cell r="B22" t="str">
            <v>RECURSOS DE CAPTACION DIRECTA DEL MINISTERIO DE TRABAJO</v>
          </cell>
          <cell r="C22">
            <v>89679911</v>
          </cell>
          <cell r="D22">
            <v>108512693</v>
          </cell>
          <cell r="E22">
            <v>63093362.460000001</v>
          </cell>
        </row>
        <row r="23">
          <cell r="A23" t="str">
            <v>2098</v>
          </cell>
          <cell r="B23" t="str">
            <v>RECURSOS DE CAPTACION DIRECTA DE LA OFICINA METROPOLITANA DE SERVICIOS DE AUTOBUSES DECRETO 448-97</v>
          </cell>
          <cell r="C23">
            <v>164513124</v>
          </cell>
          <cell r="D23">
            <v>309284673</v>
          </cell>
          <cell r="E23">
            <v>169009630.81</v>
          </cell>
          <cell r="F23">
            <v>18778847.86777778</v>
          </cell>
          <cell r="G23">
            <v>225346174.41333336</v>
          </cell>
        </row>
        <row r="24">
          <cell r="A24" t="str">
            <v>2099</v>
          </cell>
          <cell r="B24" t="str">
            <v>RECURSOS DE CAPTACION DIRECTA DE LA PROCURADURIA GENERAL DE REPUBLICA</v>
          </cell>
          <cell r="C24">
            <v>605942311</v>
          </cell>
          <cell r="D24">
            <v>1812554251.21</v>
          </cell>
          <cell r="E24">
            <v>1281646506.78</v>
          </cell>
          <cell r="F24">
            <v>160205813.3475</v>
          </cell>
        </row>
        <row r="25">
          <cell r="A25" t="str">
            <v>2100</v>
          </cell>
          <cell r="B25" t="str">
            <v>RECURSOS DE CAPTACION DIRECTA DEL CENTRO DE CAPACITACION EN POLITICA Y GESTION FISCAL (CAPGEFI) DECRETO 1846-80</v>
          </cell>
          <cell r="C25">
            <v>10561511</v>
          </cell>
          <cell r="D25">
            <v>9747661</v>
          </cell>
          <cell r="E25">
            <v>7650360.2199999997</v>
          </cell>
          <cell r="F25">
            <v>1922469760.1700001</v>
          </cell>
        </row>
        <row r="26">
          <cell r="A26" t="str">
            <v>2102</v>
          </cell>
          <cell r="B26" t="str">
            <v>RECURSOS DE CAPTACION DIRECTA DE LA OFICINA PARA EL REORDENAMIENTO DEL TRANSPORTE DECRETO 477-05</v>
          </cell>
          <cell r="C26">
            <v>1191968855</v>
          </cell>
          <cell r="D26">
            <v>1191968855</v>
          </cell>
          <cell r="E26">
            <v>851261620.37</v>
          </cell>
        </row>
        <row r="27">
          <cell r="A27" t="str">
            <v>2103</v>
          </cell>
          <cell r="B27" t="str">
            <v>RECURSOS DE CAPTACION DIRECTA DE LA OFICINA DE INGENIEROS SUPERVISORES DE OBRAS DEL ESTADO (OISOE) DECRETO</v>
          </cell>
          <cell r="C27">
            <v>1127887933</v>
          </cell>
          <cell r="D27">
            <v>525958901</v>
          </cell>
          <cell r="E27">
            <v>154763555.34999999</v>
          </cell>
        </row>
        <row r="28">
          <cell r="A28" t="str">
            <v>2104</v>
          </cell>
          <cell r="B28" t="str">
            <v>RECURSOS DE CAPTACIÓN DIRECTA DEL CUERPO ESPECIALIZADO EN SEGURIDAD AEROPORTUARIA (CESA)</v>
          </cell>
          <cell r="C28">
            <v>1050000000</v>
          </cell>
          <cell r="D28">
            <v>608241898</v>
          </cell>
          <cell r="E28">
            <v>481035962.95999998</v>
          </cell>
        </row>
        <row r="29">
          <cell r="A29" t="str">
            <v>2106</v>
          </cell>
          <cell r="B29" t="str">
            <v>RECURSOS DE CAPTACIÓN DIRECTA DEL INSTITUTO SALOME UREÑA</v>
          </cell>
          <cell r="C29">
            <v>3412341</v>
          </cell>
          <cell r="D29">
            <v>1706170</v>
          </cell>
          <cell r="E29">
            <v>1323526.25</v>
          </cell>
        </row>
        <row r="30">
          <cell r="A30" t="str">
            <v>2107</v>
          </cell>
          <cell r="B30" t="str">
            <v>RECURSOS DE CAPTACIÓN DIRECTA DEL INSTITUTO TECNOLÓGICO DE LAS AMÉRICAS (ITLA)</v>
          </cell>
          <cell r="C30">
            <v>229945871</v>
          </cell>
          <cell r="D30">
            <v>185316697.31</v>
          </cell>
          <cell r="E30">
            <v>132378388.14</v>
          </cell>
        </row>
        <row r="31">
          <cell r="A31" t="str">
            <v>2108</v>
          </cell>
          <cell r="B31" t="str">
            <v>RECURSOS DE CAPTACIÓN DIRECTA DEL MINISTERIO DE OBRAS PÚBLICAS Y COMUNICACIONES</v>
          </cell>
          <cell r="C31">
            <v>2059175970</v>
          </cell>
          <cell r="D31">
            <v>1842567526</v>
          </cell>
          <cell r="E31">
            <v>237719578.16999999</v>
          </cell>
        </row>
        <row r="32">
          <cell r="A32" t="str">
            <v>2109</v>
          </cell>
          <cell r="B32" t="str">
            <v>FONDO POR SUBASTAS PÚBLICAS DE IMPORTACIONES AGROPECUARIAS. (DECRETO 569-12)</v>
          </cell>
          <cell r="C32">
            <v>1745888182</v>
          </cell>
          <cell r="D32">
            <v>-1745888182</v>
          </cell>
          <cell r="E32">
            <v>0</v>
          </cell>
        </row>
        <row r="33">
          <cell r="A33" t="str">
            <v>2111</v>
          </cell>
          <cell r="B33" t="str">
            <v>RECURSOS DE CAPTACIÓN DIRECTA DE INSTITUTO NACIONAL DE LA AGUJA (INAGUJA)</v>
          </cell>
          <cell r="C33">
            <v>4863029</v>
          </cell>
          <cell r="D33">
            <v>63924057</v>
          </cell>
          <cell r="E33">
            <v>32314361.09</v>
          </cell>
        </row>
        <row r="34">
          <cell r="A34" t="str">
            <v>2112</v>
          </cell>
          <cell r="B34" t="str">
            <v>RECURSOS DE CAPTACIÓN DIRECTA DE LA ARMADA DE LA REPUBLICA</v>
          </cell>
          <cell r="C34">
            <v>0</v>
          </cell>
          <cell r="D34">
            <v>0</v>
          </cell>
          <cell r="E34">
            <v>56545618.740000002</v>
          </cell>
        </row>
        <row r="35">
          <cell r="A35" t="str">
            <v>2113</v>
          </cell>
          <cell r="B35" t="str">
            <v>RECURSOS DE CAPTACIÓN DIRECTA DEL  CUERPO ESPECIALIZADO DE SEGURIDAD PORTUARIA (CESEP)</v>
          </cell>
          <cell r="C35">
            <v>0</v>
          </cell>
          <cell r="D35">
            <v>0</v>
          </cell>
          <cell r="E35">
            <v>410381.75</v>
          </cell>
        </row>
        <row r="36">
          <cell r="A36" t="str">
            <v>2114</v>
          </cell>
          <cell r="B36" t="str">
            <v>RECURSOS DE CAPTACIÓN DIRECTA DE LA DIRECCION GENERAL DE ESCUELAS VOCACIONALES</v>
          </cell>
          <cell r="C36">
            <v>0</v>
          </cell>
          <cell r="D36">
            <v>2031450.5</v>
          </cell>
          <cell r="E36">
            <v>2142877.0499999998</v>
          </cell>
        </row>
        <row r="37">
          <cell r="A37" t="str">
            <v>2117</v>
          </cell>
          <cell r="B37" t="str">
            <v>RECURSOS DE CAPTACIÓN DIRECTA PARA EL FOMENTO Y DESARROLLO DEL GAS NATURAL EN EL PARQUE VEHICULAR</v>
          </cell>
          <cell r="C37">
            <v>247924743</v>
          </cell>
          <cell r="D37">
            <v>-188422805</v>
          </cell>
          <cell r="E37">
            <v>21164270.100000001</v>
          </cell>
        </row>
        <row r="39">
          <cell r="C39">
            <v>17905194793</v>
          </cell>
          <cell r="D39">
            <v>10932416556.99</v>
          </cell>
          <cell r="E39">
            <v>8852128094.1100006</v>
          </cell>
        </row>
      </sheetData>
      <sheetData sheetId="6"/>
      <sheetData sheetId="7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D47"/>
      <sheetName val="Quarterly Raw Data"/>
      <sheetName val="Quarterly MacroFlow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RED47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Out-A"/>
      <sheetName val="BoP-worksheet"/>
      <sheetName val="Inputs"/>
      <sheetName val="A-II.3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-F"/>
      <sheetName val="Out-M"/>
      <sheetName val="Out-BoP"/>
      <sheetName val="Trade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out_fiscal"/>
      <sheetName val="out_main"/>
      <sheetName val="Imp"/>
      <sheetName val="DSA output"/>
      <sheetName val="in-out"/>
      <sheetName val="CY BOT CASHFLOW"/>
      <sheetName val="A 11"/>
      <sheetName val="GeoBop"/>
      <sheetName val="Tasas"/>
      <sheetName val="data-diar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TOR"/>
      <sheetName val="PLURIANUAL 2017-2021"/>
      <sheetName val="ESTIM. PLURIANUAL 2017-2021"/>
      <sheetName val="DGII"/>
      <sheetName val="DGA"/>
      <sheetName val="TESORERIA"/>
      <sheetName val="panorama macro-junio-Sept. 2017"/>
      <sheetName val="BCC"/>
      <sheetName val="A"/>
    </sheetNames>
    <sheetDataSet>
      <sheetData sheetId="0"/>
      <sheetData sheetId="1"/>
      <sheetData sheetId="2">
        <row r="13">
          <cell r="C13">
            <v>41429773898.046921</v>
          </cell>
        </row>
      </sheetData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nanciero 2023-2024"/>
      <sheetName val="FINANCIERO (2024 Est. 2024)"/>
      <sheetName val="ing. adic. compa "/>
      <sheetName val="PP (2)"/>
      <sheetName val="PP"/>
      <sheetName val="PP (EST)"/>
      <sheetName val="DGII"/>
      <sheetName val="DGII (EST)"/>
      <sheetName val="DGA"/>
      <sheetName val="DGA (EST)"/>
      <sheetName val="TESORERIA "/>
      <sheetName val="TESORERIA (EST)"/>
      <sheetName val="cut presupuestaria"/>
      <sheetName val="2024 (REC)"/>
      <sheetName val="2024 (RESUMEN)"/>
      <sheetName val="2024 REC- EST "/>
      <sheetName val="2024 REC-EST RES"/>
    </sheetNames>
    <sheetDataSet>
      <sheetData sheetId="0"/>
      <sheetData sheetId="1"/>
      <sheetData sheetId="2"/>
      <sheetData sheetId="3"/>
      <sheetData sheetId="4">
        <row r="41">
          <cell r="P41">
            <v>32.799999999999997</v>
          </cell>
          <cell r="Q41">
            <v>26.6</v>
          </cell>
          <cell r="R41">
            <v>21.2</v>
          </cell>
          <cell r="S41">
            <v>35.200000000000003</v>
          </cell>
          <cell r="T41">
            <v>16.100000000000001</v>
          </cell>
          <cell r="U41">
            <v>8.8000000000000007</v>
          </cell>
          <cell r="V41">
            <v>9.3000000000000007</v>
          </cell>
          <cell r="W41">
            <v>6</v>
          </cell>
          <cell r="X41">
            <v>7.2</v>
          </cell>
          <cell r="Y41">
            <v>7.7</v>
          </cell>
          <cell r="Z41">
            <v>10.7</v>
          </cell>
          <cell r="AA41">
            <v>11.2</v>
          </cell>
        </row>
        <row r="42">
          <cell r="C42">
            <v>12.8</v>
          </cell>
          <cell r="D42">
            <v>11.3</v>
          </cell>
          <cell r="E42">
            <v>19.100000000000001</v>
          </cell>
          <cell r="F42">
            <v>9.9</v>
          </cell>
          <cell r="G42">
            <v>11.7</v>
          </cell>
          <cell r="H42">
            <v>13.7</v>
          </cell>
          <cell r="I42">
            <v>12.8</v>
          </cell>
          <cell r="J42">
            <v>11</v>
          </cell>
          <cell r="K42">
            <v>3.6</v>
          </cell>
          <cell r="L42">
            <v>14.8</v>
          </cell>
          <cell r="M42">
            <v>21.7</v>
          </cell>
          <cell r="N42">
            <v>17.8</v>
          </cell>
          <cell r="P42">
            <v>25.2</v>
          </cell>
          <cell r="Q42">
            <v>21.1</v>
          </cell>
          <cell r="R42">
            <v>19.899999999999999</v>
          </cell>
          <cell r="S42">
            <v>33.5</v>
          </cell>
          <cell r="T42">
            <v>19</v>
          </cell>
          <cell r="U42">
            <v>10.1</v>
          </cell>
          <cell r="V42">
            <v>12.4</v>
          </cell>
          <cell r="W42">
            <v>10.9</v>
          </cell>
          <cell r="X42">
            <v>9.1999999999999993</v>
          </cell>
          <cell r="Y42">
            <v>10.8</v>
          </cell>
          <cell r="Z42">
            <v>9.6999999999999993</v>
          </cell>
          <cell r="AA42">
            <v>9.8000000000000007</v>
          </cell>
        </row>
        <row r="52">
          <cell r="P52">
            <v>14.8</v>
          </cell>
          <cell r="Q52">
            <v>13.6</v>
          </cell>
          <cell r="R52">
            <v>13.4</v>
          </cell>
          <cell r="S52">
            <v>16.600000000000001</v>
          </cell>
          <cell r="T52">
            <v>14.7</v>
          </cell>
          <cell r="U52">
            <v>15.6</v>
          </cell>
          <cell r="V52">
            <v>17.100000000000001</v>
          </cell>
          <cell r="W52">
            <v>13</v>
          </cell>
          <cell r="X52">
            <v>15</v>
          </cell>
          <cell r="Y52">
            <v>15.4</v>
          </cell>
          <cell r="Z52">
            <v>13.1</v>
          </cell>
          <cell r="AA52">
            <v>11.6</v>
          </cell>
        </row>
        <row r="56">
          <cell r="O56">
            <v>4220.8999999999996</v>
          </cell>
          <cell r="P56">
            <v>323.2</v>
          </cell>
          <cell r="Q56">
            <v>308</v>
          </cell>
          <cell r="R56">
            <v>1067.5</v>
          </cell>
          <cell r="S56">
            <v>1180.4000000000001</v>
          </cell>
          <cell r="T56">
            <v>764.9</v>
          </cell>
          <cell r="U56">
            <v>303</v>
          </cell>
          <cell r="V56">
            <v>616.79999999999995</v>
          </cell>
          <cell r="W56">
            <v>883.9</v>
          </cell>
          <cell r="X56">
            <v>309.8</v>
          </cell>
          <cell r="Y56">
            <v>568.6</v>
          </cell>
          <cell r="Z56">
            <v>551.20000000000005</v>
          </cell>
          <cell r="AA56">
            <v>495.1</v>
          </cell>
        </row>
        <row r="59"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</row>
        <row r="63">
          <cell r="U63">
            <v>1086.2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</row>
        <row r="71">
          <cell r="P71">
            <v>73.8</v>
          </cell>
          <cell r="Q71">
            <v>86.6</v>
          </cell>
          <cell r="R71">
            <v>86.2</v>
          </cell>
          <cell r="S71">
            <v>90.8</v>
          </cell>
          <cell r="T71">
            <v>92.7</v>
          </cell>
          <cell r="U71">
            <v>80.599999999999994</v>
          </cell>
          <cell r="V71">
            <v>79.8</v>
          </cell>
          <cell r="W71">
            <v>94.3</v>
          </cell>
          <cell r="X71">
            <v>89.4</v>
          </cell>
          <cell r="Y71">
            <v>105.5</v>
          </cell>
          <cell r="Z71">
            <v>91.2</v>
          </cell>
          <cell r="AA71">
            <v>81.8</v>
          </cell>
        </row>
        <row r="72">
          <cell r="C72">
            <v>35.4</v>
          </cell>
          <cell r="D72">
            <v>33.9</v>
          </cell>
          <cell r="E72">
            <v>3.4</v>
          </cell>
          <cell r="F72">
            <v>3.9</v>
          </cell>
          <cell r="G72">
            <v>2.2000000000000002</v>
          </cell>
          <cell r="H72">
            <v>4.9000000000000004</v>
          </cell>
          <cell r="I72">
            <v>6.6</v>
          </cell>
          <cell r="J72">
            <v>2.8</v>
          </cell>
          <cell r="K72">
            <v>18.899999999999999</v>
          </cell>
          <cell r="L72">
            <v>0.4</v>
          </cell>
          <cell r="M72">
            <v>0</v>
          </cell>
          <cell r="N72">
            <v>0.8</v>
          </cell>
          <cell r="P72">
            <v>2.2000000000000002</v>
          </cell>
          <cell r="Q72">
            <v>28.5</v>
          </cell>
          <cell r="R72">
            <v>0</v>
          </cell>
          <cell r="S72">
            <v>20.8</v>
          </cell>
          <cell r="T72">
            <v>6.6</v>
          </cell>
          <cell r="U72">
            <v>7.4</v>
          </cell>
          <cell r="V72">
            <v>6.2</v>
          </cell>
          <cell r="W72">
            <v>52.7</v>
          </cell>
          <cell r="X72">
            <v>7</v>
          </cell>
          <cell r="Y72">
            <v>27.8</v>
          </cell>
          <cell r="Z72">
            <v>17.5</v>
          </cell>
          <cell r="AA72">
            <v>6.9</v>
          </cell>
        </row>
        <row r="73">
          <cell r="C73">
            <v>4.3</v>
          </cell>
          <cell r="D73">
            <v>13.5</v>
          </cell>
          <cell r="E73">
            <v>244.7</v>
          </cell>
          <cell r="F73">
            <v>193.4</v>
          </cell>
          <cell r="G73">
            <v>73.8</v>
          </cell>
          <cell r="H73">
            <v>31.3</v>
          </cell>
          <cell r="I73">
            <v>7.4</v>
          </cell>
          <cell r="J73">
            <v>196.9</v>
          </cell>
          <cell r="K73">
            <v>175.3</v>
          </cell>
          <cell r="L73">
            <v>227.1</v>
          </cell>
          <cell r="M73">
            <v>11.8</v>
          </cell>
          <cell r="N73">
            <v>6.8</v>
          </cell>
          <cell r="P73">
            <v>202</v>
          </cell>
          <cell r="Q73">
            <v>138.5</v>
          </cell>
          <cell r="R73">
            <v>8.5</v>
          </cell>
          <cell r="S73">
            <v>47.7</v>
          </cell>
          <cell r="T73">
            <v>316.89999999999998</v>
          </cell>
          <cell r="U73">
            <v>11.6</v>
          </cell>
          <cell r="V73">
            <v>111.8</v>
          </cell>
          <cell r="W73">
            <v>235.8</v>
          </cell>
          <cell r="X73">
            <v>0.5</v>
          </cell>
          <cell r="Y73">
            <v>17</v>
          </cell>
          <cell r="Z73">
            <v>441.5</v>
          </cell>
          <cell r="AA73">
            <v>19.100000000000001</v>
          </cell>
        </row>
        <row r="76">
          <cell r="P76">
            <v>10.5</v>
          </cell>
          <cell r="Q76">
            <v>4.5</v>
          </cell>
          <cell r="R76">
            <v>6.9</v>
          </cell>
          <cell r="S76">
            <v>7.7</v>
          </cell>
          <cell r="T76">
            <v>6.7</v>
          </cell>
          <cell r="U76">
            <v>7.7</v>
          </cell>
          <cell r="V76">
            <v>8.5</v>
          </cell>
          <cell r="W76">
            <v>7.9</v>
          </cell>
          <cell r="X76">
            <v>7.8</v>
          </cell>
          <cell r="Y76">
            <v>7.9</v>
          </cell>
          <cell r="Z76">
            <v>7.9</v>
          </cell>
          <cell r="AA76">
            <v>5.3</v>
          </cell>
        </row>
        <row r="77">
          <cell r="C77">
            <v>1728.2</v>
          </cell>
          <cell r="D77">
            <v>2911.6</v>
          </cell>
          <cell r="E77">
            <v>2211.5</v>
          </cell>
          <cell r="F77">
            <v>1793.3</v>
          </cell>
          <cell r="G77">
            <v>2142.8000000000002</v>
          </cell>
          <cell r="H77">
            <v>2818.8</v>
          </cell>
          <cell r="I77">
            <v>2747.9</v>
          </cell>
          <cell r="J77">
            <v>2136.3000000000002</v>
          </cell>
          <cell r="K77">
            <v>1638.9</v>
          </cell>
          <cell r="L77">
            <v>1638</v>
          </cell>
          <cell r="M77">
            <v>2086.4</v>
          </cell>
          <cell r="N77">
            <v>1295.5999999999999</v>
          </cell>
          <cell r="P77">
            <v>2881.9</v>
          </cell>
          <cell r="Q77">
            <v>2610</v>
          </cell>
          <cell r="R77">
            <v>1912.5</v>
          </cell>
          <cell r="S77">
            <v>2520.6</v>
          </cell>
          <cell r="T77">
            <v>2067.8000000000002</v>
          </cell>
          <cell r="U77">
            <v>1727.5</v>
          </cell>
          <cell r="V77">
            <v>2189.1999999999998</v>
          </cell>
          <cell r="W77">
            <v>2946.3</v>
          </cell>
          <cell r="X77">
            <v>2281.1999999999998</v>
          </cell>
          <cell r="Y77">
            <v>2327.6</v>
          </cell>
          <cell r="Z77">
            <v>2139.1999999999998</v>
          </cell>
          <cell r="AA77">
            <v>2454.8000000000002</v>
          </cell>
        </row>
        <row r="81">
          <cell r="P81">
            <v>167.4</v>
          </cell>
          <cell r="Q81">
            <v>129.80000000000001</v>
          </cell>
          <cell r="R81">
            <v>113.8</v>
          </cell>
          <cell r="S81">
            <v>131.9</v>
          </cell>
          <cell r="T81">
            <v>124.8</v>
          </cell>
          <cell r="U81">
            <v>116.8</v>
          </cell>
          <cell r="V81">
            <v>191.7</v>
          </cell>
          <cell r="W81">
            <v>135.9</v>
          </cell>
          <cell r="X81">
            <v>117.2</v>
          </cell>
          <cell r="Y81">
            <v>116.4</v>
          </cell>
          <cell r="Z81">
            <v>88.4</v>
          </cell>
          <cell r="AA81">
            <v>86.1</v>
          </cell>
        </row>
        <row r="84">
          <cell r="P84">
            <v>3.4</v>
          </cell>
          <cell r="Q84">
            <v>3.8</v>
          </cell>
          <cell r="R84">
            <v>4.8</v>
          </cell>
          <cell r="S84">
            <v>3.5</v>
          </cell>
          <cell r="T84">
            <v>4.5</v>
          </cell>
          <cell r="U84">
            <v>3.5</v>
          </cell>
          <cell r="V84">
            <v>3.7</v>
          </cell>
          <cell r="W84">
            <v>3.8</v>
          </cell>
          <cell r="X84">
            <v>3.5</v>
          </cell>
          <cell r="Y84">
            <v>4.5</v>
          </cell>
          <cell r="Z84">
            <v>3.6</v>
          </cell>
          <cell r="AA84">
            <v>3.8</v>
          </cell>
        </row>
        <row r="91">
          <cell r="P91">
            <v>58.8</v>
          </cell>
          <cell r="Q91">
            <v>46.2</v>
          </cell>
          <cell r="R91">
            <v>42.8</v>
          </cell>
          <cell r="S91">
            <v>53.1</v>
          </cell>
          <cell r="T91">
            <v>61.7</v>
          </cell>
          <cell r="U91">
            <v>78</v>
          </cell>
          <cell r="V91">
            <v>56.6</v>
          </cell>
          <cell r="W91">
            <v>52.3</v>
          </cell>
          <cell r="X91">
            <v>39.799999999999997</v>
          </cell>
          <cell r="Y91">
            <v>40.1</v>
          </cell>
          <cell r="Z91">
            <v>42.1</v>
          </cell>
          <cell r="AA91">
            <v>374.6</v>
          </cell>
        </row>
        <row r="94"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</row>
        <row r="96">
          <cell r="C96">
            <v>92.6</v>
          </cell>
          <cell r="D96">
            <v>74.400000000000006</v>
          </cell>
          <cell r="E96">
            <v>72.2</v>
          </cell>
          <cell r="F96">
            <v>71.099999999999994</v>
          </cell>
          <cell r="G96">
            <v>78</v>
          </cell>
          <cell r="H96">
            <v>80.5</v>
          </cell>
          <cell r="I96">
            <v>86.1</v>
          </cell>
          <cell r="J96">
            <v>75.099999999999994</v>
          </cell>
          <cell r="K96">
            <v>76</v>
          </cell>
          <cell r="L96">
            <v>82.9</v>
          </cell>
          <cell r="M96">
            <v>70.8</v>
          </cell>
          <cell r="N96">
            <v>74.900000000000006</v>
          </cell>
          <cell r="O96">
            <v>934.59999999999991</v>
          </cell>
          <cell r="P96">
            <v>101</v>
          </cell>
          <cell r="Q96">
            <v>70.400000000000006</v>
          </cell>
          <cell r="R96">
            <v>71</v>
          </cell>
          <cell r="S96">
            <v>76.099999999999994</v>
          </cell>
          <cell r="T96">
            <v>69.2</v>
          </cell>
          <cell r="U96">
            <v>70.099999999999994</v>
          </cell>
          <cell r="V96">
            <v>78</v>
          </cell>
          <cell r="W96">
            <v>73.8</v>
          </cell>
          <cell r="X96">
            <v>81.099999999999994</v>
          </cell>
          <cell r="Y96">
            <v>82.4</v>
          </cell>
          <cell r="Z96">
            <v>68.400000000000006</v>
          </cell>
          <cell r="AA96">
            <v>73.5</v>
          </cell>
          <cell r="AB96">
            <v>914.99999999999989</v>
          </cell>
        </row>
        <row r="99">
          <cell r="P99">
            <v>0</v>
          </cell>
        </row>
        <row r="103">
          <cell r="P103">
            <v>0</v>
          </cell>
          <cell r="Q103">
            <v>0</v>
          </cell>
          <cell r="R103">
            <v>17.8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37.5</v>
          </cell>
          <cell r="X103">
            <v>0</v>
          </cell>
          <cell r="Y103">
            <v>75.7</v>
          </cell>
          <cell r="Z103">
            <v>0</v>
          </cell>
          <cell r="AA103">
            <v>0</v>
          </cell>
        </row>
        <row r="104"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</row>
        <row r="105">
          <cell r="P105">
            <v>877.5</v>
          </cell>
          <cell r="Q105">
            <v>0</v>
          </cell>
          <cell r="R105">
            <v>1765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</row>
        <row r="107">
          <cell r="C107">
            <v>20.6</v>
          </cell>
          <cell r="D107">
            <v>1.4</v>
          </cell>
          <cell r="E107">
            <v>71.3</v>
          </cell>
          <cell r="F107">
            <v>10.1</v>
          </cell>
          <cell r="G107">
            <v>38.799999999999997</v>
          </cell>
          <cell r="H107">
            <v>4.8</v>
          </cell>
          <cell r="I107">
            <v>273.10000000000002</v>
          </cell>
          <cell r="J107">
            <v>35.6</v>
          </cell>
          <cell r="K107">
            <v>24.9</v>
          </cell>
          <cell r="L107">
            <v>86.6</v>
          </cell>
          <cell r="M107">
            <v>198.7</v>
          </cell>
          <cell r="N107">
            <v>207</v>
          </cell>
          <cell r="P107">
            <v>92</v>
          </cell>
          <cell r="Q107">
            <v>30.2</v>
          </cell>
          <cell r="R107">
            <v>39.4</v>
          </cell>
          <cell r="S107">
            <v>14.8</v>
          </cell>
          <cell r="T107">
            <v>107.3</v>
          </cell>
          <cell r="U107">
            <v>0.8</v>
          </cell>
          <cell r="V107">
            <v>133.5</v>
          </cell>
          <cell r="W107">
            <v>20.7</v>
          </cell>
          <cell r="X107">
            <v>0.8</v>
          </cell>
          <cell r="Y107">
            <v>4</v>
          </cell>
          <cell r="Z107">
            <v>36</v>
          </cell>
          <cell r="AA107">
            <v>141</v>
          </cell>
        </row>
        <row r="110">
          <cell r="Z110">
            <v>902.8</v>
          </cell>
          <cell r="AA110">
            <v>8197.4</v>
          </cell>
        </row>
        <row r="111">
          <cell r="P111">
            <v>0</v>
          </cell>
          <cell r="Q111">
            <v>59.9</v>
          </cell>
          <cell r="R111">
            <v>0</v>
          </cell>
          <cell r="S111">
            <v>123.9</v>
          </cell>
          <cell r="T111">
            <v>0</v>
          </cell>
          <cell r="U111">
            <v>0</v>
          </cell>
          <cell r="V111">
            <v>125.5</v>
          </cell>
          <cell r="W111">
            <v>53.5</v>
          </cell>
          <cell r="X111">
            <v>0</v>
          </cell>
          <cell r="Y111">
            <v>124.1</v>
          </cell>
          <cell r="Z111">
            <v>0</v>
          </cell>
          <cell r="AA111">
            <v>151.80000000000001</v>
          </cell>
        </row>
        <row r="112"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</row>
        <row r="115"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</row>
        <row r="117"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</row>
        <row r="119">
          <cell r="P119">
            <v>0</v>
          </cell>
          <cell r="Q119">
            <v>30000</v>
          </cell>
          <cell r="R119">
            <v>15000</v>
          </cell>
          <cell r="S119">
            <v>15000</v>
          </cell>
          <cell r="T119">
            <v>40000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25000</v>
          </cell>
          <cell r="AA119">
            <v>0</v>
          </cell>
        </row>
        <row r="120"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117904.3</v>
          </cell>
          <cell r="W120">
            <v>0</v>
          </cell>
          <cell r="X120">
            <v>1399.4</v>
          </cell>
          <cell r="Y120">
            <v>0</v>
          </cell>
          <cell r="Z120">
            <v>0</v>
          </cell>
          <cell r="AA120">
            <v>1198.7</v>
          </cell>
        </row>
        <row r="122"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</row>
        <row r="123">
          <cell r="P123">
            <v>67.3</v>
          </cell>
          <cell r="Q123">
            <v>23692.2</v>
          </cell>
          <cell r="R123">
            <v>602.6</v>
          </cell>
          <cell r="S123">
            <v>3514.7</v>
          </cell>
          <cell r="T123">
            <v>841.6</v>
          </cell>
          <cell r="U123">
            <v>176.5</v>
          </cell>
          <cell r="V123">
            <v>1981.3</v>
          </cell>
          <cell r="W123">
            <v>5177.3999999999996</v>
          </cell>
          <cell r="X123">
            <v>1050.7</v>
          </cell>
          <cell r="Y123">
            <v>3302</v>
          </cell>
          <cell r="Z123">
            <v>413.6</v>
          </cell>
          <cell r="AA123">
            <v>28582.7</v>
          </cell>
        </row>
        <row r="126">
          <cell r="P126">
            <v>0</v>
          </cell>
          <cell r="Q126">
            <v>745.8</v>
          </cell>
          <cell r="R126">
            <v>445.1</v>
          </cell>
          <cell r="S126">
            <v>475.9</v>
          </cell>
          <cell r="T126">
            <v>199.8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1220.3</v>
          </cell>
          <cell r="AA126">
            <v>0</v>
          </cell>
        </row>
        <row r="127"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</row>
        <row r="129">
          <cell r="P129">
            <v>0</v>
          </cell>
          <cell r="Q129">
            <v>0</v>
          </cell>
          <cell r="R129">
            <v>117.6</v>
          </cell>
          <cell r="S129">
            <v>235.3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1305.4000000000001</v>
          </cell>
          <cell r="AA129">
            <v>0</v>
          </cell>
        </row>
        <row r="130"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</row>
        <row r="131">
          <cell r="P131">
            <v>104</v>
          </cell>
          <cell r="Q131">
            <v>52.4</v>
          </cell>
          <cell r="S131">
            <v>564.1</v>
          </cell>
          <cell r="U131">
            <v>29.4</v>
          </cell>
          <cell r="X131">
            <v>78.5</v>
          </cell>
        </row>
        <row r="135">
          <cell r="P135">
            <v>0</v>
          </cell>
          <cell r="Q135">
            <v>0</v>
          </cell>
          <cell r="S135">
            <v>0</v>
          </cell>
          <cell r="T135">
            <v>17.7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</row>
        <row r="138">
          <cell r="C138">
            <v>0.1</v>
          </cell>
          <cell r="D138">
            <v>6.1</v>
          </cell>
          <cell r="E138">
            <v>1.7</v>
          </cell>
          <cell r="F138">
            <v>1.7</v>
          </cell>
          <cell r="G138">
            <v>41.7</v>
          </cell>
          <cell r="H138">
            <v>1.7</v>
          </cell>
          <cell r="I138">
            <v>46.6</v>
          </cell>
          <cell r="J138">
            <v>1.7</v>
          </cell>
          <cell r="K138">
            <v>3.7</v>
          </cell>
          <cell r="L138">
            <v>1.7</v>
          </cell>
          <cell r="M138">
            <v>3</v>
          </cell>
          <cell r="N138">
            <v>1.7</v>
          </cell>
          <cell r="P138">
            <v>1.7</v>
          </cell>
          <cell r="Q138">
            <v>1.7</v>
          </cell>
          <cell r="R138">
            <v>1.7</v>
          </cell>
          <cell r="S138">
            <v>1.7</v>
          </cell>
          <cell r="T138">
            <v>3.2</v>
          </cell>
          <cell r="U138">
            <v>3.7</v>
          </cell>
          <cell r="V138">
            <v>1.7</v>
          </cell>
          <cell r="W138">
            <v>4</v>
          </cell>
          <cell r="X138">
            <v>1.7</v>
          </cell>
          <cell r="Y138">
            <v>2.7</v>
          </cell>
        </row>
        <row r="140">
          <cell r="P140">
            <v>18.399999999999999</v>
          </cell>
          <cell r="Q140">
            <v>10.9</v>
          </cell>
          <cell r="R140">
            <v>12.1</v>
          </cell>
          <cell r="S140">
            <v>14.9</v>
          </cell>
          <cell r="T140">
            <v>16.600000000000001</v>
          </cell>
          <cell r="U140">
            <v>70.2</v>
          </cell>
          <cell r="V140">
            <v>19.8</v>
          </cell>
          <cell r="W140">
            <v>60.2</v>
          </cell>
          <cell r="X140">
            <v>10.8</v>
          </cell>
          <cell r="Y140">
            <v>17.3</v>
          </cell>
          <cell r="Z140">
            <v>16</v>
          </cell>
          <cell r="AA140">
            <v>14.2</v>
          </cell>
        </row>
        <row r="142">
          <cell r="P142">
            <v>3412.1</v>
          </cell>
          <cell r="Q142">
            <v>2945</v>
          </cell>
          <cell r="R142">
            <v>2090.6999999999998</v>
          </cell>
          <cell r="S142">
            <v>2773.3999999999996</v>
          </cell>
          <cell r="T142">
            <v>2620.9</v>
          </cell>
          <cell r="U142">
            <v>1901.4999999999998</v>
          </cell>
          <cell r="V142">
            <v>2534.1999999999998</v>
          </cell>
          <cell r="W142">
            <v>3442.1000000000004</v>
          </cell>
          <cell r="X142">
            <v>2465.7999999999997</v>
          </cell>
          <cell r="Y142">
            <v>2566.5000000000005</v>
          </cell>
          <cell r="Z142">
            <v>2800.6</v>
          </cell>
          <cell r="AA142">
            <v>2923.5194620200004</v>
          </cell>
        </row>
      </sheetData>
      <sheetData sheetId="5">
        <row r="60">
          <cell r="Z60">
            <v>980</v>
          </cell>
        </row>
        <row r="61">
          <cell r="Y61">
            <v>1000</v>
          </cell>
          <cell r="Z61">
            <v>1300</v>
          </cell>
        </row>
        <row r="62">
          <cell r="Z62">
            <v>216.95175002000002</v>
          </cell>
        </row>
        <row r="63">
          <cell r="Z63">
            <v>3500</v>
          </cell>
        </row>
        <row r="64">
          <cell r="Y64">
            <v>2000</v>
          </cell>
          <cell r="Z64">
            <v>0</v>
          </cell>
        </row>
        <row r="70">
          <cell r="Z70">
            <v>88.858269398600001</v>
          </cell>
        </row>
        <row r="75">
          <cell r="Z75">
            <v>9.4840949458274419</v>
          </cell>
        </row>
        <row r="86">
          <cell r="Z86">
            <v>0</v>
          </cell>
          <cell r="AB86">
            <v>0</v>
          </cell>
        </row>
      </sheetData>
      <sheetData sheetId="6"/>
      <sheetData sheetId="7"/>
      <sheetData sheetId="8"/>
      <sheetData sheetId="9"/>
      <sheetData sheetId="10">
        <row r="12">
          <cell r="P12">
            <v>0</v>
          </cell>
          <cell r="Q12">
            <v>77.599999999999994</v>
          </cell>
          <cell r="R12">
            <v>78.099999999999994</v>
          </cell>
          <cell r="S12">
            <v>0</v>
          </cell>
          <cell r="T12">
            <v>0</v>
          </cell>
          <cell r="U12">
            <v>155.5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</row>
        <row r="14">
          <cell r="P14">
            <v>0</v>
          </cell>
          <cell r="Q14">
            <v>0</v>
          </cell>
          <cell r="R14">
            <v>38.4</v>
          </cell>
          <cell r="S14">
            <v>39.1</v>
          </cell>
          <cell r="T14">
            <v>36.200000000000003</v>
          </cell>
          <cell r="U14">
            <v>38.9</v>
          </cell>
          <cell r="V14">
            <v>37.1</v>
          </cell>
          <cell r="W14">
            <v>37.1</v>
          </cell>
          <cell r="X14">
            <v>34.700000000000003</v>
          </cell>
          <cell r="Y14">
            <v>36.799999999999997</v>
          </cell>
          <cell r="Z14">
            <v>36.5</v>
          </cell>
          <cell r="AA14">
            <v>33.9</v>
          </cell>
        </row>
        <row r="17">
          <cell r="P17">
            <v>32.799999999999997</v>
          </cell>
          <cell r="Q17">
            <v>26.6</v>
          </cell>
          <cell r="R17">
            <v>21.2</v>
          </cell>
          <cell r="S17">
            <v>35.200000000000003</v>
          </cell>
          <cell r="T17">
            <v>16.100000000000001</v>
          </cell>
          <cell r="U17">
            <v>8.8000000000000007</v>
          </cell>
          <cell r="V17">
            <v>9.3000000000000007</v>
          </cell>
          <cell r="W17">
            <v>6</v>
          </cell>
          <cell r="X17">
            <v>7.2</v>
          </cell>
          <cell r="Y17">
            <v>7.7</v>
          </cell>
          <cell r="Z17">
            <v>10.7</v>
          </cell>
          <cell r="AA17">
            <v>11.2</v>
          </cell>
        </row>
        <row r="18"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</row>
        <row r="20">
          <cell r="P20">
            <v>14.8</v>
          </cell>
          <cell r="Q20">
            <v>13.6</v>
          </cell>
          <cell r="R20">
            <v>13.4</v>
          </cell>
          <cell r="S20">
            <v>16.600000000000001</v>
          </cell>
          <cell r="T20">
            <v>14.7</v>
          </cell>
          <cell r="U20">
            <v>15.6</v>
          </cell>
          <cell r="V20">
            <v>17.100000000000001</v>
          </cell>
          <cell r="W20">
            <v>13</v>
          </cell>
          <cell r="X20">
            <v>15</v>
          </cell>
          <cell r="Y20">
            <v>15.4</v>
          </cell>
          <cell r="Z20">
            <v>13.1</v>
          </cell>
          <cell r="AA20">
            <v>11.6</v>
          </cell>
        </row>
        <row r="21">
          <cell r="P21">
            <v>323.2</v>
          </cell>
          <cell r="Q21">
            <v>308</v>
          </cell>
          <cell r="R21">
            <v>1067.5</v>
          </cell>
          <cell r="S21">
            <v>1180.4000000000001</v>
          </cell>
          <cell r="T21">
            <v>764.9</v>
          </cell>
          <cell r="U21">
            <v>303</v>
          </cell>
          <cell r="V21">
            <v>616.79999999999995</v>
          </cell>
          <cell r="W21">
            <v>883.9</v>
          </cell>
          <cell r="X21">
            <v>309.8</v>
          </cell>
          <cell r="Y21">
            <v>568.6</v>
          </cell>
          <cell r="Z21">
            <v>551.20000000000005</v>
          </cell>
          <cell r="AA21">
            <v>495.1</v>
          </cell>
        </row>
        <row r="26">
          <cell r="P26">
            <v>17347.900000000001</v>
          </cell>
          <cell r="Q26">
            <v>0</v>
          </cell>
          <cell r="R26">
            <v>0.3</v>
          </cell>
          <cell r="S26">
            <v>0</v>
          </cell>
          <cell r="T26">
            <v>0</v>
          </cell>
          <cell r="U26">
            <v>0</v>
          </cell>
          <cell r="V26">
            <v>27939.9</v>
          </cell>
          <cell r="W26">
            <v>500</v>
          </cell>
          <cell r="X26">
            <v>250</v>
          </cell>
          <cell r="Y26">
            <v>250</v>
          </cell>
          <cell r="Z26">
            <v>250</v>
          </cell>
          <cell r="AA26">
            <v>850</v>
          </cell>
        </row>
        <row r="27"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1086.2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</row>
        <row r="28"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3500</v>
          </cell>
          <cell r="Y28">
            <v>0</v>
          </cell>
          <cell r="Z28">
            <v>0</v>
          </cell>
          <cell r="AA28">
            <v>190</v>
          </cell>
        </row>
        <row r="29"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2000</v>
          </cell>
          <cell r="Z29">
            <v>0</v>
          </cell>
          <cell r="AA29">
            <v>0</v>
          </cell>
        </row>
        <row r="34">
          <cell r="P34">
            <v>73.8</v>
          </cell>
          <cell r="Q34">
            <v>86.6</v>
          </cell>
          <cell r="R34">
            <v>86.2</v>
          </cell>
          <cell r="S34">
            <v>90.8</v>
          </cell>
          <cell r="T34">
            <v>92.7</v>
          </cell>
          <cell r="U34">
            <v>80.599999999999994</v>
          </cell>
          <cell r="V34">
            <v>79.8</v>
          </cell>
          <cell r="W34">
            <v>94.3</v>
          </cell>
          <cell r="X34">
            <v>89.4</v>
          </cell>
          <cell r="Y34">
            <v>105.5</v>
          </cell>
          <cell r="Z34">
            <v>91.2</v>
          </cell>
          <cell r="AA34">
            <v>81.8</v>
          </cell>
        </row>
        <row r="35"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</row>
        <row r="37">
          <cell r="P37">
            <v>10.5</v>
          </cell>
          <cell r="Q37">
            <v>4.5</v>
          </cell>
          <cell r="R37">
            <v>6.9</v>
          </cell>
          <cell r="S37">
            <v>7.7</v>
          </cell>
          <cell r="T37">
            <v>6.7</v>
          </cell>
          <cell r="U37">
            <v>7.7</v>
          </cell>
          <cell r="V37">
            <v>8.5</v>
          </cell>
          <cell r="W37">
            <v>7.9</v>
          </cell>
          <cell r="X37">
            <v>7.8</v>
          </cell>
          <cell r="Y37">
            <v>7.9</v>
          </cell>
          <cell r="Z37">
            <v>7.9</v>
          </cell>
          <cell r="AA37">
            <v>5.3</v>
          </cell>
        </row>
        <row r="38"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</row>
        <row r="40">
          <cell r="P40">
            <v>167.4</v>
          </cell>
          <cell r="Q40">
            <v>129.80000000000001</v>
          </cell>
          <cell r="R40">
            <v>113.8</v>
          </cell>
          <cell r="S40">
            <v>131.9</v>
          </cell>
          <cell r="T40">
            <v>124.8</v>
          </cell>
          <cell r="U40">
            <v>116.8</v>
          </cell>
          <cell r="V40">
            <v>191.7</v>
          </cell>
          <cell r="W40">
            <v>135.9</v>
          </cell>
          <cell r="X40">
            <v>117.2</v>
          </cell>
          <cell r="Y40">
            <v>116.4</v>
          </cell>
          <cell r="Z40">
            <v>88.4</v>
          </cell>
          <cell r="AA40">
            <v>86.1</v>
          </cell>
        </row>
        <row r="41"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</row>
        <row r="42"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</row>
        <row r="46"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8820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</row>
        <row r="47"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</row>
        <row r="49">
          <cell r="P49">
            <v>58.8</v>
          </cell>
          <cell r="Q49">
            <v>46.2</v>
          </cell>
          <cell r="R49">
            <v>42.8</v>
          </cell>
          <cell r="S49">
            <v>53.1</v>
          </cell>
          <cell r="T49">
            <v>61.7</v>
          </cell>
          <cell r="U49">
            <v>78</v>
          </cell>
          <cell r="V49">
            <v>56.6</v>
          </cell>
          <cell r="W49">
            <v>52.3</v>
          </cell>
          <cell r="X49">
            <v>39.799999999999997</v>
          </cell>
          <cell r="Y49">
            <v>40.1</v>
          </cell>
          <cell r="Z49">
            <v>42.1</v>
          </cell>
          <cell r="AA49">
            <v>374.6</v>
          </cell>
        </row>
        <row r="50"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</row>
        <row r="51"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0.1</v>
          </cell>
          <cell r="W51">
            <v>0</v>
          </cell>
          <cell r="X51">
            <v>0</v>
          </cell>
          <cell r="Y51">
            <v>0</v>
          </cell>
          <cell r="Z51">
            <v>0.1</v>
          </cell>
          <cell r="AA51">
            <v>0</v>
          </cell>
        </row>
        <row r="52"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507.7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</row>
        <row r="57">
          <cell r="P57">
            <v>0</v>
          </cell>
          <cell r="Q57">
            <v>0</v>
          </cell>
          <cell r="R57">
            <v>17.8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37.5</v>
          </cell>
          <cell r="X57">
            <v>0</v>
          </cell>
          <cell r="Y57">
            <v>75.7</v>
          </cell>
          <cell r="Z57">
            <v>0</v>
          </cell>
          <cell r="AA57">
            <v>0</v>
          </cell>
        </row>
        <row r="58"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</row>
        <row r="59">
          <cell r="P59">
            <v>877.5</v>
          </cell>
          <cell r="Q59">
            <v>0</v>
          </cell>
          <cell r="R59">
            <v>1765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</row>
      </sheetData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"/>
      <sheetName val="TCYN"/>
      <sheetName val="TCG"/>
      <sheetName val="DIF"/>
      <sheetName val="Gcap"/>
      <sheetName val="GCK"/>
      <sheetName val="Pretrib"/>
      <sheetName val="Ytotal"/>
      <sheetName val="Gastot"/>
      <sheetName val="gastotri"/>
      <sheetName val="Chart2"/>
      <sheetName val="datos graf."/>
      <sheetName val="FINANCIAMIENTO"/>
      <sheetName val="OPE-FINA"/>
      <sheetName val="Gasto "/>
      <sheetName val="ING SIN DIF "/>
      <sheetName val="ING SIN DIF NI COMISION"/>
      <sheetName val="FLUJO"/>
      <sheetName val="ING "/>
      <sheetName val="FINANCIAMIENTO (2)"/>
      <sheetName val="Ingresos Tributarios"/>
      <sheetName val="Ponderación Impuestos"/>
      <sheetName val="ING COMBUS"/>
      <sheetName val="LIST GASTOS"/>
      <sheetName val="LIST INGRESOS"/>
      <sheetName val="CUADROS FISC.COMPARA902001-1er "/>
      <sheetName val="Año 20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FMON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ther Depository Corporations B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1"/>
      <sheetName val="Index"/>
      <sheetName val="DebtM"/>
      <sheetName val="finreq-m02"/>
      <sheetName val="BoP-m02"/>
      <sheetName val="Input"/>
      <sheetName val="Trade"/>
      <sheetName val="SER"/>
      <sheetName val="Input2"/>
      <sheetName val="DebtSer"/>
      <sheetName val="CAP"/>
      <sheetName val="RES"/>
      <sheetName val="BoP"/>
      <sheetName val="BoP M-T"/>
      <sheetName val="FinReqM-T"/>
      <sheetName val="DEBT"/>
      <sheetName val="Vulnerability Indicators"/>
      <sheetName val="BOP Main"/>
      <sheetName val="BOP Alt"/>
      <sheetName val="month-01"/>
      <sheetName val="FINREQ"/>
      <sheetName val="monthCAP"/>
      <sheetName val="OUTPUT"/>
      <sheetName val="finproj"/>
      <sheetName val="PC+Bond"/>
      <sheetName val="arr"/>
      <sheetName val="PC"/>
      <sheetName val="M-Ttab"/>
      <sheetName val="BondFin"/>
      <sheetName val="PCscen"/>
      <sheetName val="BoP med-t"/>
      <sheetName val="gaps"/>
      <sheetName val="month2000"/>
      <sheetName val="WEO"/>
      <sheetName val="SR_99"/>
      <sheetName val="BoPmonth99"/>
      <sheetName val="Chart1"/>
      <sheetName val="WEOQ5"/>
      <sheetName val="WEOQ6"/>
      <sheetName val="WEOQ7"/>
      <sheetName val="xxweolinksxx"/>
      <sheetName val="correlations with EMBI"/>
      <sheetName val="BoP_M-T"/>
      <sheetName val="Vulnerability_Indicators"/>
      <sheetName val="BOP_Main"/>
      <sheetName val="BOP_Alt"/>
      <sheetName val="BoP_med-t"/>
      <sheetName val="ecubopLatest"/>
      <sheetName val="Finreq-M"/>
      <sheetName val="BoP-M"/>
      <sheetName val="BoP-Q"/>
      <sheetName val="Tab7SR"/>
      <sheetName val="Tab8S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BoP"/>
      <sheetName val="RES"/>
      <sheetName val="Input"/>
      <sheetName val="OUTPUT"/>
      <sheetName val="Trade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MFLOW96.XLS"/>
      <sheetName val="\\data3\users3\Users\dsimard\Ap"/>
      <sheetName val="Imp"/>
      <sheetName val="DSA output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  <sheetName val="[MFLOW96.XLS]_WIN_TEMP_MFLOW_18"/>
      <sheetName val="[MFLOW96.XLS]_WIN_TEMP_MFLOW9_3"/>
      <sheetName val="[MFLOW96.XLS]_WIN_TEMP_MFLOW9_2"/>
      <sheetName val="[MFLOW96.XLS]_WIN_TEMP_MFLOW9_4"/>
      <sheetName val="[MFLOW96.XLS]_WIN_TEMP_MFLOW9_5"/>
      <sheetName val="[MFLOW96.XLS]_WIN_TEMP_MFLOW9_6"/>
      <sheetName val="[MFLOW96.XLS]_WIN_TEMP_MFLOW9_7"/>
      <sheetName val="[MFLOW96.XLS]_WIN_TEMP_MFLOW9_9"/>
      <sheetName val="[MFLOW96.XLS]_WIN_TEMP_MFLOW9_8"/>
      <sheetName val="[MFLOW96.XLS]_WIN_TEMP_MFLOW_10"/>
      <sheetName val="[MFLOW96.XLS]_WIN_TEMP_MFLOW_11"/>
      <sheetName val="[MFLOW96.XLS]_WIN_TEMP_MFLOW_14"/>
      <sheetName val="[MFLOW96.XLS]_WIN_TEMP_MFLOW_13"/>
      <sheetName val="[MFLOW96.XLS]_WIN_TEMP_MFLOW_12"/>
      <sheetName val="[MFLOW96.XLS]_WIN_TEMP_MFLOW_15"/>
      <sheetName val="[MFLOW96.XLS]_WIN_TEMP_MFLOW_16"/>
      <sheetName val="[MFLOW96.XLS]_WIN_TEMP_MFLOW_17"/>
      <sheetName val="[MFLOW96.XLS]_WIN_TEMP_MFLOW_21"/>
      <sheetName val="[MFLOW96.XLS]_WIN_TEMP_MFLOW_19"/>
      <sheetName val="[MFLOW96.XLS]_WIN_TEMP_MFLOW_20"/>
      <sheetName val="[MFLOW96.XLS]_WIN_TEMP_MFLOW_24"/>
      <sheetName val="[MFLOW96.XLS]_WIN_TEMP_MFLOW_22"/>
      <sheetName val="[MFLOW96.XLS]_WIN_TEMP_MFLOW_23"/>
      <sheetName val="[MFLOW96.XLS]_WIN_TEMP_MFLOW_25"/>
      <sheetName val="[MFLOW96.XLS]_WIN_TEMP_MFLOW_28"/>
      <sheetName val="[MFLOW96.XLS]_WIN_TEMP_MFLOW_26"/>
      <sheetName val="[MFLOW96.XLS]_WIN_TEMP_MFLOW_27"/>
      <sheetName val="[MFLOW96.XLS]_WIN_TEMP_MFLOW_29"/>
      <sheetName val="[MFLOW96.XLS]_WIN_TEMP_MFLOW_30"/>
      <sheetName val="[MFLOW96.XLS]_WIN_TEMP_MFLOW_32"/>
      <sheetName val="[MFLOW96.XLS]_WIN_TEMP_MFLOW_31"/>
      <sheetName val="[MFLOW96.XLS]_WIN_TEMP_MFLOW_34"/>
      <sheetName val="[MFLOW96.XLS]_WIN_TEMP_MFLOW_33"/>
      <sheetName val="[MFLOW96.XLS]_WIN_TEMP_MFLOW_38"/>
      <sheetName val="[MFLOW96.XLS]_WIN_TEMP_MFLOW_35"/>
      <sheetName val="[MFLOW96.XLS]_WIN_TEMP_MFLOW_36"/>
      <sheetName val="[MFLOW96.XLS]_WIN_TEMP_MFLOW_37"/>
      <sheetName val="[MFLOW96.XLS]_WIN_TEMP_MFLOW_40"/>
      <sheetName val="[MFLOW96.XLS]_WIN_TEMP_MFLOW_39"/>
      <sheetName val="[MFLOW96.XLS]_WIN_TEMP_MFLOW_50"/>
      <sheetName val="[MFLOW96.XLS]_WIN_TEMP_MFLOW_41"/>
      <sheetName val="[MFLOW96.XLS]_WIN_TEMP_MFLOW_42"/>
      <sheetName val="[MFLOW96.XLS]_WIN_TEMP_MFLOW_43"/>
      <sheetName val="[MFLOW96.XLS]_WIN_TEMP_MFLOW_44"/>
      <sheetName val="[MFLOW96.XLS]_WIN_TEMP_MFLOW_45"/>
      <sheetName val="[MFLOW96.XLS]_WIN_TEMP_MFLOW_46"/>
      <sheetName val="[MFLOW96.XLS]_WIN_TEMP_MFLOW_47"/>
      <sheetName val="[MFLOW96.XLS]_WIN_TEMP_MFLOW_48"/>
      <sheetName val="[MFLOW96.XLS]_WIN_TEMP_MFLOW_49"/>
      <sheetName val="[MFLOW96.XLS]_WIN_TEMP_MFLOW_51"/>
      <sheetName val="[MFLOW96.XLS]_WIN_TEMP_MFLOW_52"/>
      <sheetName val="[MFLOW96.XLS]_WIN_TEMP_MFLOW_55"/>
      <sheetName val="[MFLOW96.XLS]_WIN_TEMP_MFLOW_53"/>
      <sheetName val="[MFLOW96.XLS]_WIN_TEMP_MFLOW_54"/>
      <sheetName val="[MFLOW96.XLS]_WIN_TEMP_MFLOW_56"/>
      <sheetName val="[MFLOW96.XLS]_WIN_TEMP_MFLOW_58"/>
      <sheetName val="[MFLOW96.XLS]_WIN_TEMP_MFLOW_57"/>
      <sheetName val="[MFLOW96.XLS]_WIN_TEMP_MFLOW_59"/>
      <sheetName val="[MFLOW96.XLS]_WIN_TEMP_MFLOW_60"/>
      <sheetName val="[MFLOW96.XLS]_WIN_TEMP_MFLOW_62"/>
      <sheetName val="[MFLOW96.XLS]_WIN_TEMP_MFLOW_61"/>
      <sheetName val="[MFLOW96.XLS]_WIN_TEMP_MFLOW_65"/>
      <sheetName val="[MFLOW96.XLS]_WIN_TEMP_MFLOW_63"/>
      <sheetName val="[MFLOW96.XLS]_WIN_TEMP_MFLOW_64"/>
      <sheetName val="[MFLOW96.XLS]_WIN_TEMP_MFLOW_67"/>
      <sheetName val="[MFLOW96.XLS]_WIN_TEMP_MFLOW_66"/>
      <sheetName val="[MFLOW96.XLS]_WIN_TEMP_MFLOW_70"/>
      <sheetName val="[MFLOW96.XLS]_WIN_TEMP_MFLOW_68"/>
      <sheetName val="[MFLOW96.XLS]_WIN_TEMP_MFLOW_69"/>
      <sheetName val="[MFLOW96.XLS]_WIN_TEMP_MFLOW_71"/>
      <sheetName val="[MFLOW96.XLS]_WIN_TEMP_MFLOW_72"/>
      <sheetName val="[MFLOW96.XLS]_WIN_TEMP_MFLOW_73"/>
      <sheetName val="[MFLOW96.XLS]_WIN_TEMP_MFLOW_74"/>
      <sheetName val="[MFLOW96.XLS]_WIN_TEMP_MFLOW_77"/>
      <sheetName val="[MFLOW96.XLS]_WIN_TEMP_MFLOW_75"/>
      <sheetName val="[MFLOW96.XLS]_WIN_TEMP_MFLOW_7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BAC7E-8C5D-46A7-9EF9-ED41D310D32F}">
  <dimension ref="B1:CM339"/>
  <sheetViews>
    <sheetView showGridLines="0" topLeftCell="A79" zoomScale="106" zoomScaleNormal="106" workbookViewId="0">
      <selection activeCell="AD79" sqref="AD79"/>
    </sheetView>
  </sheetViews>
  <sheetFormatPr baseColWidth="10" defaultColWidth="11.42578125" defaultRowHeight="12.75" x14ac:dyDescent="0.2"/>
  <cols>
    <col min="1" max="1" width="3.42578125" customWidth="1"/>
    <col min="2" max="2" width="80.28515625" customWidth="1"/>
    <col min="3" max="3" width="11.140625" customWidth="1"/>
    <col min="4" max="12" width="12.28515625" customWidth="1"/>
    <col min="13" max="13" width="13.42578125" bestFit="1" customWidth="1"/>
    <col min="14" max="14" width="13.42578125" customWidth="1"/>
    <col min="15" max="15" width="12.28515625" bestFit="1" customWidth="1"/>
    <col min="16" max="16" width="10.7109375" style="24" customWidth="1"/>
    <col min="17" max="19" width="12.5703125" style="24" customWidth="1"/>
    <col min="20" max="20" width="11.42578125" style="24" bestFit="1" customWidth="1"/>
    <col min="21" max="23" width="11.42578125" style="24" customWidth="1"/>
    <col min="24" max="24" width="14.140625" style="24" customWidth="1"/>
    <col min="25" max="25" width="11.42578125" style="24" customWidth="1"/>
    <col min="26" max="26" width="13.42578125" style="24" bestFit="1" customWidth="1"/>
    <col min="27" max="27" width="13.42578125" style="24" customWidth="1"/>
    <col min="28" max="28" width="13.42578125" customWidth="1"/>
    <col min="29" max="29" width="14.85546875" customWidth="1"/>
    <col min="30" max="30" width="12.42578125" bestFit="1" customWidth="1"/>
  </cols>
  <sheetData>
    <row r="1" spans="2:30" ht="15.75" x14ac:dyDescent="0.25">
      <c r="B1" s="167" t="s">
        <v>34</v>
      </c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</row>
    <row r="2" spans="2:30" ht="14.2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"/>
      <c r="AC2" s="3"/>
      <c r="AD2" s="3"/>
    </row>
    <row r="3" spans="2:30" s="29" customFormat="1" ht="15" x14ac:dyDescent="0.2">
      <c r="B3" s="168" t="s">
        <v>35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</row>
    <row r="4" spans="2:30" s="29" customFormat="1" ht="17.25" customHeight="1" x14ac:dyDescent="0.2">
      <c r="B4" s="169" t="s">
        <v>36</v>
      </c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</row>
    <row r="5" spans="2:30" s="29" customFormat="1" ht="14.25" customHeight="1" x14ac:dyDescent="0.2">
      <c r="B5" s="169" t="s">
        <v>37</v>
      </c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</row>
    <row r="6" spans="2:30" s="29" customFormat="1" ht="22.5" customHeight="1" x14ac:dyDescent="0.2">
      <c r="B6" s="173" t="s">
        <v>0</v>
      </c>
      <c r="C6" s="170">
        <v>2023</v>
      </c>
      <c r="D6" s="171"/>
      <c r="E6" s="171"/>
      <c r="F6" s="171"/>
      <c r="G6" s="171"/>
      <c r="H6" s="171"/>
      <c r="I6" s="171"/>
      <c r="J6" s="171"/>
      <c r="K6" s="171"/>
      <c r="L6" s="171"/>
      <c r="M6" s="172"/>
      <c r="N6" s="5"/>
      <c r="O6" s="173">
        <v>2023</v>
      </c>
      <c r="P6" s="170">
        <v>2024</v>
      </c>
      <c r="Q6" s="171"/>
      <c r="R6" s="171"/>
      <c r="S6" s="171"/>
      <c r="T6" s="171"/>
      <c r="U6" s="171"/>
      <c r="V6" s="171"/>
      <c r="W6" s="171"/>
      <c r="X6" s="171"/>
      <c r="Y6" s="171"/>
      <c r="Z6" s="172"/>
      <c r="AA6" s="5"/>
      <c r="AB6" s="173">
        <v>2024</v>
      </c>
      <c r="AC6" s="170" t="s">
        <v>1</v>
      </c>
      <c r="AD6" s="172"/>
    </row>
    <row r="7" spans="2:30" ht="24" customHeight="1" x14ac:dyDescent="0.2">
      <c r="B7" s="174"/>
      <c r="C7" s="34" t="s">
        <v>2</v>
      </c>
      <c r="D7" s="34" t="s">
        <v>3</v>
      </c>
      <c r="E7" s="34" t="s">
        <v>4</v>
      </c>
      <c r="F7" s="34" t="s">
        <v>5</v>
      </c>
      <c r="G7" s="34" t="s">
        <v>6</v>
      </c>
      <c r="H7" s="34" t="s">
        <v>7</v>
      </c>
      <c r="I7" s="34" t="s">
        <v>8</v>
      </c>
      <c r="J7" s="34" t="s">
        <v>9</v>
      </c>
      <c r="K7" s="34" t="s">
        <v>10</v>
      </c>
      <c r="L7" s="34" t="s">
        <v>11</v>
      </c>
      <c r="M7" s="34" t="s">
        <v>12</v>
      </c>
      <c r="N7" s="34" t="s">
        <v>13</v>
      </c>
      <c r="O7" s="174"/>
      <c r="P7" s="34" t="s">
        <v>2</v>
      </c>
      <c r="Q7" s="34" t="s">
        <v>3</v>
      </c>
      <c r="R7" s="34" t="s">
        <v>4</v>
      </c>
      <c r="S7" s="34" t="s">
        <v>5</v>
      </c>
      <c r="T7" s="34" t="s">
        <v>6</v>
      </c>
      <c r="U7" s="34" t="s">
        <v>7</v>
      </c>
      <c r="V7" s="34" t="s">
        <v>8</v>
      </c>
      <c r="W7" s="34" t="s">
        <v>9</v>
      </c>
      <c r="X7" s="34" t="s">
        <v>10</v>
      </c>
      <c r="Y7" s="34" t="s">
        <v>11</v>
      </c>
      <c r="Z7" s="34" t="s">
        <v>12</v>
      </c>
      <c r="AA7" s="34" t="s">
        <v>13</v>
      </c>
      <c r="AB7" s="174"/>
      <c r="AC7" s="35" t="s">
        <v>14</v>
      </c>
      <c r="AD7" s="4" t="s">
        <v>15</v>
      </c>
    </row>
    <row r="8" spans="2:30" ht="18" customHeight="1" x14ac:dyDescent="0.2">
      <c r="B8" s="6" t="s">
        <v>16</v>
      </c>
      <c r="C8" s="7">
        <f t="shared" ref="C8:AA8" si="0">+C9+C21+C22+C30+C43</f>
        <v>888.2</v>
      </c>
      <c r="D8" s="7">
        <f t="shared" si="0"/>
        <v>690.30000000000007</v>
      </c>
      <c r="E8" s="7">
        <f t="shared" si="0"/>
        <v>2375.3000000000002</v>
      </c>
      <c r="F8" s="7">
        <f t="shared" si="0"/>
        <v>706.59999999999991</v>
      </c>
      <c r="G8" s="7">
        <f t="shared" si="0"/>
        <v>883.80000000000007</v>
      </c>
      <c r="H8" s="7">
        <f t="shared" si="0"/>
        <v>14443</v>
      </c>
      <c r="I8" s="7">
        <f t="shared" si="0"/>
        <v>2795.8999999999996</v>
      </c>
      <c r="J8" s="7">
        <f t="shared" si="0"/>
        <v>827</v>
      </c>
      <c r="K8" s="7">
        <f t="shared" si="0"/>
        <v>6286.9000000000005</v>
      </c>
      <c r="L8" s="7">
        <f t="shared" si="0"/>
        <v>1132.1000000000001</v>
      </c>
      <c r="M8" s="7">
        <f t="shared" si="0"/>
        <v>3092.9</v>
      </c>
      <c r="N8" s="7">
        <f t="shared" si="0"/>
        <v>7379.1999999999989</v>
      </c>
      <c r="O8" s="7">
        <f>+O9+O21+O22+O30+O43</f>
        <v>41501.199999999997</v>
      </c>
      <c r="P8" s="7">
        <f t="shared" si="0"/>
        <v>18029.2</v>
      </c>
      <c r="Q8" s="36">
        <f t="shared" si="0"/>
        <v>692.9</v>
      </c>
      <c r="R8" s="36">
        <f t="shared" si="0"/>
        <v>1482.6</v>
      </c>
      <c r="S8" s="36">
        <f t="shared" si="0"/>
        <v>1554.8000000000002</v>
      </c>
      <c r="T8" s="36">
        <f t="shared" si="0"/>
        <v>1117.8</v>
      </c>
      <c r="U8" s="36">
        <f t="shared" si="0"/>
        <v>1891.1</v>
      </c>
      <c r="V8" s="36">
        <f t="shared" si="0"/>
        <v>28956.9</v>
      </c>
      <c r="W8" s="36">
        <f t="shared" si="0"/>
        <v>11058.1</v>
      </c>
      <c r="X8" s="36">
        <f t="shared" si="0"/>
        <v>4370.8999999999996</v>
      </c>
      <c r="Y8" s="36">
        <f t="shared" si="0"/>
        <v>3148.4</v>
      </c>
      <c r="Z8" s="36">
        <f t="shared" si="0"/>
        <v>1091.2</v>
      </c>
      <c r="AA8" s="36">
        <f t="shared" si="0"/>
        <v>2139.6000000000004</v>
      </c>
      <c r="AB8" s="36">
        <f>+AB9+AB21+AB22+AB30+AB43</f>
        <v>75533.5</v>
      </c>
      <c r="AC8" s="37">
        <f t="shared" ref="AC8:AC22" si="1">+AB8-O8</f>
        <v>34032.300000000003</v>
      </c>
      <c r="AD8" s="37">
        <f t="shared" ref="AD8:AD17" si="2">+AC8/O8*100</f>
        <v>82.003170992646019</v>
      </c>
    </row>
    <row r="9" spans="2:30" ht="18" customHeight="1" x14ac:dyDescent="0.2">
      <c r="B9" s="38" t="s">
        <v>17</v>
      </c>
      <c r="C9" s="14">
        <f t="shared" ref="C9:N9" si="3">+C10+C19</f>
        <v>106.7</v>
      </c>
      <c r="D9" s="14">
        <f t="shared" si="3"/>
        <v>120.8</v>
      </c>
      <c r="E9" s="14">
        <f t="shared" si="3"/>
        <v>179.7</v>
      </c>
      <c r="F9" s="14">
        <f t="shared" si="3"/>
        <v>146.6</v>
      </c>
      <c r="G9" s="14">
        <f t="shared" si="3"/>
        <v>141.4</v>
      </c>
      <c r="H9" s="14">
        <f t="shared" si="3"/>
        <v>187.9</v>
      </c>
      <c r="I9" s="14">
        <f t="shared" si="3"/>
        <v>145.1</v>
      </c>
      <c r="J9" s="14">
        <f t="shared" si="3"/>
        <v>215.90000000000003</v>
      </c>
      <c r="K9" s="14">
        <f t="shared" si="3"/>
        <v>140.4</v>
      </c>
      <c r="L9" s="14">
        <f t="shared" si="3"/>
        <v>144.1</v>
      </c>
      <c r="M9" s="14">
        <f t="shared" si="3"/>
        <v>24.3</v>
      </c>
      <c r="N9" s="14">
        <f t="shared" si="3"/>
        <v>136.5</v>
      </c>
      <c r="O9" s="14">
        <f>+O10+O19</f>
        <v>1689.3999999999999</v>
      </c>
      <c r="P9" s="14">
        <f t="shared" ref="P9:AA9" si="4">+P10+P19</f>
        <v>47.599999999999994</v>
      </c>
      <c r="Q9" s="26">
        <f t="shared" si="4"/>
        <v>117.79999999999998</v>
      </c>
      <c r="R9" s="26">
        <f>+R10+R19</f>
        <v>151.1</v>
      </c>
      <c r="S9" s="26">
        <f t="shared" ref="S9" si="5">+S10+S19</f>
        <v>90.9</v>
      </c>
      <c r="T9" s="26">
        <f t="shared" si="4"/>
        <v>67</v>
      </c>
      <c r="U9" s="26">
        <f t="shared" si="4"/>
        <v>218.8</v>
      </c>
      <c r="V9" s="26">
        <f t="shared" si="4"/>
        <v>63.500000000000007</v>
      </c>
      <c r="W9" s="26">
        <f t="shared" si="4"/>
        <v>56.1</v>
      </c>
      <c r="X9" s="26">
        <f t="shared" si="4"/>
        <v>56.900000000000006</v>
      </c>
      <c r="Y9" s="26">
        <f t="shared" si="4"/>
        <v>59.9</v>
      </c>
      <c r="Z9" s="26">
        <f t="shared" si="4"/>
        <v>60.300000000000004</v>
      </c>
      <c r="AA9" s="26">
        <f t="shared" si="4"/>
        <v>56.699999999999996</v>
      </c>
      <c r="AB9" s="26">
        <f>+AB10+AB19</f>
        <v>1046.5999999999999</v>
      </c>
      <c r="AC9" s="26">
        <f t="shared" si="1"/>
        <v>-642.79999999999995</v>
      </c>
      <c r="AD9" s="26">
        <f t="shared" si="2"/>
        <v>-38.049011483366876</v>
      </c>
    </row>
    <row r="10" spans="2:30" ht="18" customHeight="1" x14ac:dyDescent="0.2">
      <c r="B10" s="38" t="s">
        <v>32</v>
      </c>
      <c r="C10" s="14">
        <f t="shared" ref="C10:N10" si="6">+C11+C15</f>
        <v>90</v>
      </c>
      <c r="D10" s="14">
        <f t="shared" si="6"/>
        <v>106</v>
      </c>
      <c r="E10" s="14">
        <f t="shared" si="6"/>
        <v>162.39999999999998</v>
      </c>
      <c r="F10" s="14">
        <f t="shared" si="6"/>
        <v>133.4</v>
      </c>
      <c r="G10" s="14">
        <f t="shared" si="6"/>
        <v>125.6</v>
      </c>
      <c r="H10" s="14">
        <f t="shared" si="6"/>
        <v>172</v>
      </c>
      <c r="I10" s="14">
        <f t="shared" si="6"/>
        <v>128.6</v>
      </c>
      <c r="J10" s="14">
        <f t="shared" si="6"/>
        <v>201.40000000000003</v>
      </c>
      <c r="K10" s="14">
        <f t="shared" si="6"/>
        <v>125.7</v>
      </c>
      <c r="L10" s="14">
        <f t="shared" si="6"/>
        <v>129.9</v>
      </c>
      <c r="M10" s="14">
        <f t="shared" si="6"/>
        <v>11</v>
      </c>
      <c r="N10" s="14">
        <f t="shared" si="6"/>
        <v>125.10000000000001</v>
      </c>
      <c r="O10" s="14">
        <f>+O11+O15</f>
        <v>1511.1</v>
      </c>
      <c r="P10" s="14">
        <f t="shared" ref="P10:AA10" si="7">+P11+P15</f>
        <v>32.799999999999997</v>
      </c>
      <c r="Q10" s="26">
        <f t="shared" si="7"/>
        <v>104.19999999999999</v>
      </c>
      <c r="R10" s="26">
        <f>+R11+R15</f>
        <v>137.69999999999999</v>
      </c>
      <c r="S10" s="26">
        <f t="shared" ref="S10" si="8">+S11+S15</f>
        <v>74.300000000000011</v>
      </c>
      <c r="T10" s="26">
        <f t="shared" si="7"/>
        <v>52.300000000000004</v>
      </c>
      <c r="U10" s="26">
        <f t="shared" si="7"/>
        <v>203.20000000000002</v>
      </c>
      <c r="V10" s="26">
        <f t="shared" si="7"/>
        <v>46.400000000000006</v>
      </c>
      <c r="W10" s="26">
        <f t="shared" si="7"/>
        <v>43.1</v>
      </c>
      <c r="X10" s="26">
        <f t="shared" si="7"/>
        <v>41.900000000000006</v>
      </c>
      <c r="Y10" s="26">
        <f t="shared" si="7"/>
        <v>44.5</v>
      </c>
      <c r="Z10" s="26">
        <f t="shared" si="7"/>
        <v>47.2</v>
      </c>
      <c r="AA10" s="26">
        <f t="shared" si="7"/>
        <v>45.099999999999994</v>
      </c>
      <c r="AB10" s="26">
        <f>+AB11+AB15</f>
        <v>872.69999999999993</v>
      </c>
      <c r="AC10" s="26">
        <f t="shared" si="1"/>
        <v>-638.4</v>
      </c>
      <c r="AD10" s="26">
        <f t="shared" si="2"/>
        <v>-42.247369465951955</v>
      </c>
    </row>
    <row r="11" spans="2:30" ht="18" customHeight="1" x14ac:dyDescent="0.2">
      <c r="B11" s="39" t="s">
        <v>19</v>
      </c>
      <c r="C11" s="14">
        <f t="shared" ref="C11:AA11" si="9">+C12+C14</f>
        <v>73.8</v>
      </c>
      <c r="D11" s="14">
        <f t="shared" si="9"/>
        <v>95.8</v>
      </c>
      <c r="E11" s="14">
        <f t="shared" si="9"/>
        <v>152.19999999999999</v>
      </c>
      <c r="F11" s="14">
        <f t="shared" si="9"/>
        <v>124</v>
      </c>
      <c r="G11" s="14">
        <f t="shared" si="9"/>
        <v>116.89999999999999</v>
      </c>
      <c r="H11" s="14">
        <f t="shared" si="9"/>
        <v>165.7</v>
      </c>
      <c r="I11" s="14">
        <f t="shared" si="9"/>
        <v>120.1</v>
      </c>
      <c r="J11" s="14">
        <f t="shared" si="9"/>
        <v>192.10000000000002</v>
      </c>
      <c r="K11" s="14">
        <f>+K12+K14</f>
        <v>120.7</v>
      </c>
      <c r="L11" s="14">
        <f>+L12+L14</f>
        <v>119.5</v>
      </c>
      <c r="M11" s="14">
        <f>+M12+M14</f>
        <v>0</v>
      </c>
      <c r="N11" s="14">
        <f>+N12+N14</f>
        <v>116.9</v>
      </c>
      <c r="O11" s="14">
        <f>+O12+O14</f>
        <v>1397.6999999999998</v>
      </c>
      <c r="P11" s="14">
        <f t="shared" si="9"/>
        <v>0</v>
      </c>
      <c r="Q11" s="26">
        <f>+Q12+Q14</f>
        <v>77.599999999999994</v>
      </c>
      <c r="R11" s="26">
        <f t="shared" ref="R11:S11" si="10">+R12+R14</f>
        <v>116.5</v>
      </c>
      <c r="S11" s="26">
        <f t="shared" si="10"/>
        <v>39.1</v>
      </c>
      <c r="T11" s="26">
        <f t="shared" si="9"/>
        <v>36.200000000000003</v>
      </c>
      <c r="U11" s="26">
        <f t="shared" si="9"/>
        <v>194.4</v>
      </c>
      <c r="V11" s="26">
        <f t="shared" si="9"/>
        <v>37.1</v>
      </c>
      <c r="W11" s="26">
        <f t="shared" si="9"/>
        <v>37.1</v>
      </c>
      <c r="X11" s="26">
        <f t="shared" si="9"/>
        <v>34.700000000000003</v>
      </c>
      <c r="Y11" s="26">
        <f t="shared" si="9"/>
        <v>36.799999999999997</v>
      </c>
      <c r="Z11" s="26">
        <f t="shared" si="9"/>
        <v>36.5</v>
      </c>
      <c r="AA11" s="26">
        <f t="shared" si="9"/>
        <v>33.9</v>
      </c>
      <c r="AB11" s="26">
        <f>+AB12+AB14</f>
        <v>679.9</v>
      </c>
      <c r="AC11" s="26">
        <f t="shared" si="1"/>
        <v>-717.79999999999984</v>
      </c>
      <c r="AD11" s="26">
        <f t="shared" si="2"/>
        <v>-51.355798812334541</v>
      </c>
    </row>
    <row r="12" spans="2:30" ht="18" customHeight="1" x14ac:dyDescent="0.2">
      <c r="B12" s="40" t="s">
        <v>38</v>
      </c>
      <c r="C12" s="28">
        <v>73.8</v>
      </c>
      <c r="D12" s="27">
        <v>0</v>
      </c>
      <c r="E12" s="27">
        <v>152.19999999999999</v>
      </c>
      <c r="F12" s="27">
        <v>76.400000000000006</v>
      </c>
      <c r="G12" s="27">
        <v>73.599999999999994</v>
      </c>
      <c r="H12" s="12">
        <v>75.2</v>
      </c>
      <c r="I12" s="12">
        <v>76.099999999999994</v>
      </c>
      <c r="J12" s="12">
        <v>150.30000000000001</v>
      </c>
      <c r="K12" s="12">
        <v>77.5</v>
      </c>
      <c r="L12" s="12">
        <v>75.900000000000006</v>
      </c>
      <c r="M12" s="12">
        <v>0</v>
      </c>
      <c r="N12" s="12">
        <v>0</v>
      </c>
      <c r="O12" s="12">
        <f>SUM(C12:N12)</f>
        <v>830.99999999999989</v>
      </c>
      <c r="P12" s="28">
        <v>0</v>
      </c>
      <c r="Q12" s="27">
        <v>77.599999999999994</v>
      </c>
      <c r="R12" s="27">
        <v>78.099999999999994</v>
      </c>
      <c r="S12" s="27">
        <v>0</v>
      </c>
      <c r="T12" s="27">
        <v>0</v>
      </c>
      <c r="U12" s="27">
        <v>155.5</v>
      </c>
      <c r="V12" s="27">
        <v>0</v>
      </c>
      <c r="W12" s="27">
        <f>+W13</f>
        <v>0</v>
      </c>
      <c r="X12" s="27">
        <v>0</v>
      </c>
      <c r="Y12" s="27">
        <v>0</v>
      </c>
      <c r="Z12" s="27">
        <v>0</v>
      </c>
      <c r="AA12" s="27">
        <v>0</v>
      </c>
      <c r="AB12" s="28">
        <f>SUM(P12:AA12)</f>
        <v>311.2</v>
      </c>
      <c r="AC12" s="27">
        <f t="shared" si="1"/>
        <v>-519.79999999999995</v>
      </c>
      <c r="AD12" s="27">
        <f t="shared" si="2"/>
        <v>-62.551143200962699</v>
      </c>
    </row>
    <row r="13" spans="2:30" ht="18" customHeight="1" x14ac:dyDescent="0.2">
      <c r="B13" s="146" t="s">
        <v>39</v>
      </c>
      <c r="C13" s="147">
        <v>73.8</v>
      </c>
      <c r="D13" s="147">
        <v>0</v>
      </c>
      <c r="E13" s="147">
        <v>152.19999999999999</v>
      </c>
      <c r="F13" s="147">
        <v>76.400000000000006</v>
      </c>
      <c r="G13" s="147">
        <v>73.599999999999994</v>
      </c>
      <c r="H13" s="147">
        <v>75.2</v>
      </c>
      <c r="I13" s="147">
        <v>76.099999999999994</v>
      </c>
      <c r="J13" s="147">
        <v>150.30000000000001</v>
      </c>
      <c r="K13" s="147">
        <v>77.5</v>
      </c>
      <c r="L13" s="147">
        <v>75.900000000000006</v>
      </c>
      <c r="M13" s="147">
        <v>0</v>
      </c>
      <c r="N13" s="147">
        <v>0</v>
      </c>
      <c r="O13" s="147">
        <f>SUM(C13:N13)</f>
        <v>830.99999999999989</v>
      </c>
      <c r="P13" s="147">
        <v>0</v>
      </c>
      <c r="Q13" s="147">
        <v>77.599999999999994</v>
      </c>
      <c r="R13" s="147">
        <v>78.099999999999994</v>
      </c>
      <c r="S13" s="147">
        <v>0</v>
      </c>
      <c r="T13" s="147">
        <v>0</v>
      </c>
      <c r="U13" s="147">
        <f>+U12</f>
        <v>155.5</v>
      </c>
      <c r="V13" s="147">
        <v>0</v>
      </c>
      <c r="W13" s="147">
        <v>0</v>
      </c>
      <c r="X13" s="147">
        <v>0</v>
      </c>
      <c r="Y13" s="147">
        <v>0</v>
      </c>
      <c r="Z13" s="147">
        <v>0</v>
      </c>
      <c r="AA13" s="147">
        <v>0</v>
      </c>
      <c r="AB13" s="147">
        <f>SUM(P13:AA13)</f>
        <v>311.2</v>
      </c>
      <c r="AC13" s="147">
        <f t="shared" si="1"/>
        <v>-519.79999999999995</v>
      </c>
      <c r="AD13" s="148">
        <v>0</v>
      </c>
    </row>
    <row r="14" spans="2:30" ht="18" customHeight="1" x14ac:dyDescent="0.2">
      <c r="B14" s="10" t="s">
        <v>40</v>
      </c>
      <c r="C14" s="28">
        <v>0</v>
      </c>
      <c r="D14" s="27">
        <v>95.8</v>
      </c>
      <c r="E14" s="27">
        <v>0</v>
      </c>
      <c r="F14" s="27">
        <v>47.6</v>
      </c>
      <c r="G14" s="27">
        <v>43.3</v>
      </c>
      <c r="H14" s="12">
        <v>90.5</v>
      </c>
      <c r="I14" s="12">
        <v>44</v>
      </c>
      <c r="J14" s="12">
        <v>41.8</v>
      </c>
      <c r="K14" s="12">
        <v>43.2</v>
      </c>
      <c r="L14" s="12">
        <v>43.6</v>
      </c>
      <c r="M14" s="12">
        <v>0</v>
      </c>
      <c r="N14" s="12">
        <v>116.9</v>
      </c>
      <c r="O14" s="12">
        <f>SUM(C14:N14)</f>
        <v>566.70000000000005</v>
      </c>
      <c r="P14" s="28">
        <v>0</v>
      </c>
      <c r="Q14" s="27">
        <v>0</v>
      </c>
      <c r="R14" s="27">
        <v>38.4</v>
      </c>
      <c r="S14" s="27">
        <v>39.1</v>
      </c>
      <c r="T14" s="27">
        <v>36.200000000000003</v>
      </c>
      <c r="U14" s="27">
        <v>38.9</v>
      </c>
      <c r="V14" s="27">
        <v>37.1</v>
      </c>
      <c r="W14" s="27">
        <v>37.1</v>
      </c>
      <c r="X14" s="27">
        <v>34.700000000000003</v>
      </c>
      <c r="Y14" s="27">
        <v>36.799999999999997</v>
      </c>
      <c r="Z14" s="27">
        <v>36.5</v>
      </c>
      <c r="AA14" s="27">
        <v>33.9</v>
      </c>
      <c r="AB14" s="27">
        <f>SUM(P14:AA14)</f>
        <v>368.7</v>
      </c>
      <c r="AC14" s="27">
        <f t="shared" si="1"/>
        <v>-198.00000000000006</v>
      </c>
      <c r="AD14" s="27">
        <f t="shared" si="2"/>
        <v>-34.939121228163053</v>
      </c>
    </row>
    <row r="15" spans="2:30" ht="18" customHeight="1" x14ac:dyDescent="0.2">
      <c r="B15" s="39" t="s">
        <v>41</v>
      </c>
      <c r="C15" s="14">
        <f t="shared" ref="C15:AA16" si="11">+C16</f>
        <v>16.2</v>
      </c>
      <c r="D15" s="14">
        <f t="shared" si="11"/>
        <v>10.199999999999999</v>
      </c>
      <c r="E15" s="14">
        <f t="shared" si="11"/>
        <v>10.199999999999999</v>
      </c>
      <c r="F15" s="14">
        <f t="shared" si="11"/>
        <v>9.4</v>
      </c>
      <c r="G15" s="14">
        <f t="shared" si="11"/>
        <v>8.6999999999999993</v>
      </c>
      <c r="H15" s="14">
        <f t="shared" si="11"/>
        <v>6.3</v>
      </c>
      <c r="I15" s="14">
        <f t="shared" si="11"/>
        <v>8.5</v>
      </c>
      <c r="J15" s="14">
        <f t="shared" si="11"/>
        <v>9.3000000000000007</v>
      </c>
      <c r="K15" s="14">
        <f t="shared" si="11"/>
        <v>5</v>
      </c>
      <c r="L15" s="14">
        <f t="shared" si="11"/>
        <v>10.4</v>
      </c>
      <c r="M15" s="14">
        <f t="shared" si="11"/>
        <v>11</v>
      </c>
      <c r="N15" s="14">
        <f t="shared" si="11"/>
        <v>8.1999999999999993</v>
      </c>
      <c r="O15" s="14">
        <f>+O16</f>
        <v>113.39999999999999</v>
      </c>
      <c r="P15" s="14">
        <f t="shared" si="11"/>
        <v>32.799999999999997</v>
      </c>
      <c r="Q15" s="26">
        <f t="shared" si="11"/>
        <v>26.6</v>
      </c>
      <c r="R15" s="26">
        <f t="shared" si="11"/>
        <v>21.2</v>
      </c>
      <c r="S15" s="26">
        <f t="shared" si="11"/>
        <v>35.200000000000003</v>
      </c>
      <c r="T15" s="26">
        <f t="shared" si="11"/>
        <v>16.100000000000001</v>
      </c>
      <c r="U15" s="26">
        <f t="shared" si="11"/>
        <v>8.8000000000000007</v>
      </c>
      <c r="V15" s="26">
        <f t="shared" si="11"/>
        <v>9.3000000000000007</v>
      </c>
      <c r="W15" s="26">
        <f t="shared" si="11"/>
        <v>6</v>
      </c>
      <c r="X15" s="26">
        <f t="shared" si="11"/>
        <v>7.2</v>
      </c>
      <c r="Y15" s="26">
        <f t="shared" si="11"/>
        <v>7.7</v>
      </c>
      <c r="Z15" s="26">
        <f t="shared" si="11"/>
        <v>10.7</v>
      </c>
      <c r="AA15" s="26">
        <f t="shared" si="11"/>
        <v>11.2</v>
      </c>
      <c r="AB15" s="26">
        <f>+AB16+AB18</f>
        <v>192.79999999999998</v>
      </c>
      <c r="AC15" s="26">
        <f t="shared" si="1"/>
        <v>79.399999999999991</v>
      </c>
      <c r="AD15" s="26">
        <f t="shared" si="2"/>
        <v>70.017636684303355</v>
      </c>
    </row>
    <row r="16" spans="2:30" ht="18" customHeight="1" x14ac:dyDescent="0.2">
      <c r="B16" s="41" t="s">
        <v>42</v>
      </c>
      <c r="C16" s="14">
        <f t="shared" si="11"/>
        <v>16.2</v>
      </c>
      <c r="D16" s="14">
        <f t="shared" si="11"/>
        <v>10.199999999999999</v>
      </c>
      <c r="E16" s="14">
        <f t="shared" si="11"/>
        <v>10.199999999999999</v>
      </c>
      <c r="F16" s="14">
        <f t="shared" si="11"/>
        <v>9.4</v>
      </c>
      <c r="G16" s="14">
        <f t="shared" si="11"/>
        <v>8.6999999999999993</v>
      </c>
      <c r="H16" s="14">
        <f t="shared" si="11"/>
        <v>6.3</v>
      </c>
      <c r="I16" s="14">
        <f t="shared" si="11"/>
        <v>8.5</v>
      </c>
      <c r="J16" s="14">
        <f t="shared" si="11"/>
        <v>9.3000000000000007</v>
      </c>
      <c r="K16" s="14">
        <f t="shared" si="11"/>
        <v>5</v>
      </c>
      <c r="L16" s="14">
        <f t="shared" si="11"/>
        <v>10.4</v>
      </c>
      <c r="M16" s="14">
        <f t="shared" si="11"/>
        <v>11</v>
      </c>
      <c r="N16" s="14">
        <f t="shared" si="11"/>
        <v>8.1999999999999993</v>
      </c>
      <c r="O16" s="14">
        <f>+O17</f>
        <v>113.39999999999999</v>
      </c>
      <c r="P16" s="14">
        <f t="shared" si="11"/>
        <v>32.799999999999997</v>
      </c>
      <c r="Q16" s="14">
        <f t="shared" si="11"/>
        <v>26.6</v>
      </c>
      <c r="R16" s="14">
        <f t="shared" si="11"/>
        <v>21.2</v>
      </c>
      <c r="S16" s="14">
        <f t="shared" si="11"/>
        <v>35.200000000000003</v>
      </c>
      <c r="T16" s="14">
        <f t="shared" si="11"/>
        <v>16.100000000000001</v>
      </c>
      <c r="U16" s="14">
        <f t="shared" si="11"/>
        <v>8.8000000000000007</v>
      </c>
      <c r="V16" s="14">
        <f t="shared" si="11"/>
        <v>9.3000000000000007</v>
      </c>
      <c r="W16" s="14">
        <f t="shared" si="11"/>
        <v>6</v>
      </c>
      <c r="X16" s="14">
        <f t="shared" si="11"/>
        <v>7.2</v>
      </c>
      <c r="Y16" s="14">
        <f t="shared" si="11"/>
        <v>7.7</v>
      </c>
      <c r="Z16" s="14">
        <f t="shared" si="11"/>
        <v>10.7</v>
      </c>
      <c r="AA16" s="14">
        <f t="shared" si="11"/>
        <v>11.2</v>
      </c>
      <c r="AB16" s="14">
        <f>+AB17</f>
        <v>192.79999999999998</v>
      </c>
      <c r="AC16" s="26">
        <f t="shared" si="1"/>
        <v>79.399999999999991</v>
      </c>
      <c r="AD16" s="26">
        <f t="shared" si="2"/>
        <v>70.017636684303355</v>
      </c>
    </row>
    <row r="17" spans="2:91" ht="18" customHeight="1" x14ac:dyDescent="0.2">
      <c r="B17" s="42" t="s">
        <v>43</v>
      </c>
      <c r="C17" s="43">
        <v>16.2</v>
      </c>
      <c r="D17" s="44">
        <v>10.199999999999999</v>
      </c>
      <c r="E17" s="44">
        <v>10.199999999999999</v>
      </c>
      <c r="F17" s="44">
        <v>9.4</v>
      </c>
      <c r="G17" s="44">
        <v>8.6999999999999993</v>
      </c>
      <c r="H17" s="45">
        <v>6.3</v>
      </c>
      <c r="I17" s="45">
        <v>8.5</v>
      </c>
      <c r="J17" s="45">
        <v>9.3000000000000007</v>
      </c>
      <c r="K17" s="45">
        <v>5</v>
      </c>
      <c r="L17" s="45">
        <v>10.4</v>
      </c>
      <c r="M17" s="45">
        <v>11</v>
      </c>
      <c r="N17" s="45">
        <v>8.1999999999999993</v>
      </c>
      <c r="O17" s="12">
        <f>SUM(C17:N17)</f>
        <v>113.39999999999999</v>
      </c>
      <c r="P17" s="43">
        <f>+[41]PP!P41</f>
        <v>32.799999999999997</v>
      </c>
      <c r="Q17" s="44">
        <f>+[41]PP!Q41</f>
        <v>26.6</v>
      </c>
      <c r="R17" s="44">
        <f>+[41]PP!R41</f>
        <v>21.2</v>
      </c>
      <c r="S17" s="44">
        <f>+[41]PP!S41</f>
        <v>35.200000000000003</v>
      </c>
      <c r="T17" s="44">
        <f>+[41]PP!T41</f>
        <v>16.100000000000001</v>
      </c>
      <c r="U17" s="44">
        <f>+[41]PP!U41</f>
        <v>8.8000000000000007</v>
      </c>
      <c r="V17" s="44">
        <f>+[41]PP!V41</f>
        <v>9.3000000000000007</v>
      </c>
      <c r="W17" s="44">
        <f>+[41]PP!W41</f>
        <v>6</v>
      </c>
      <c r="X17" s="44">
        <f>+[41]PP!X41</f>
        <v>7.2</v>
      </c>
      <c r="Y17" s="44">
        <f>+[41]PP!Y41</f>
        <v>7.7</v>
      </c>
      <c r="Z17" s="44">
        <f>+[41]PP!Z41</f>
        <v>10.7</v>
      </c>
      <c r="AA17" s="44">
        <f>+[41]PP!AA41</f>
        <v>11.2</v>
      </c>
      <c r="AB17" s="44">
        <f>SUM(P17:AA17)</f>
        <v>192.79999999999998</v>
      </c>
      <c r="AC17" s="27">
        <f t="shared" si="1"/>
        <v>79.399999999999991</v>
      </c>
      <c r="AD17" s="27">
        <f t="shared" si="2"/>
        <v>70.017636684303355</v>
      </c>
    </row>
    <row r="18" spans="2:91" ht="18" customHeight="1" x14ac:dyDescent="0.2">
      <c r="B18" s="10" t="s">
        <v>18</v>
      </c>
      <c r="C18" s="28">
        <v>0</v>
      </c>
      <c r="D18" s="27">
        <v>0</v>
      </c>
      <c r="E18" s="27">
        <v>0</v>
      </c>
      <c r="F18" s="27">
        <v>0</v>
      </c>
      <c r="G18" s="27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f>SUM(C18:N18)</f>
        <v>0</v>
      </c>
      <c r="P18" s="28">
        <v>0</v>
      </c>
      <c r="Q18" s="27">
        <v>0</v>
      </c>
      <c r="R18" s="27">
        <v>0</v>
      </c>
      <c r="S18" s="27">
        <v>0</v>
      </c>
      <c r="T18" s="27">
        <v>0</v>
      </c>
      <c r="U18" s="27">
        <v>0</v>
      </c>
      <c r="V18" s="27">
        <v>0</v>
      </c>
      <c r="W18" s="27">
        <v>0</v>
      </c>
      <c r="X18" s="27">
        <v>0</v>
      </c>
      <c r="Y18" s="27">
        <v>0</v>
      </c>
      <c r="Z18" s="27">
        <v>0</v>
      </c>
      <c r="AA18" s="27">
        <v>0</v>
      </c>
      <c r="AB18" s="44">
        <f>SUM(P18:AA18)</f>
        <v>0</v>
      </c>
      <c r="AC18" s="46">
        <f t="shared" si="1"/>
        <v>0</v>
      </c>
      <c r="AD18" s="46">
        <v>0</v>
      </c>
    </row>
    <row r="19" spans="2:91" ht="18" customHeight="1" x14ac:dyDescent="0.2">
      <c r="B19" s="39" t="s">
        <v>44</v>
      </c>
      <c r="C19" s="14">
        <f t="shared" ref="C19:AA19" si="12">+C20</f>
        <v>16.7</v>
      </c>
      <c r="D19" s="14">
        <f t="shared" si="12"/>
        <v>14.8</v>
      </c>
      <c r="E19" s="14">
        <f t="shared" si="12"/>
        <v>17.3</v>
      </c>
      <c r="F19" s="14">
        <f t="shared" si="12"/>
        <v>13.2</v>
      </c>
      <c r="G19" s="14">
        <f t="shared" si="12"/>
        <v>15.8</v>
      </c>
      <c r="H19" s="14">
        <f t="shared" si="12"/>
        <v>15.9</v>
      </c>
      <c r="I19" s="14">
        <f t="shared" si="12"/>
        <v>16.5</v>
      </c>
      <c r="J19" s="14">
        <f t="shared" si="12"/>
        <v>14.5</v>
      </c>
      <c r="K19" s="14">
        <f t="shared" si="12"/>
        <v>14.7</v>
      </c>
      <c r="L19" s="14">
        <f t="shared" si="12"/>
        <v>14.2</v>
      </c>
      <c r="M19" s="14">
        <f t="shared" si="12"/>
        <v>13.3</v>
      </c>
      <c r="N19" s="14">
        <f t="shared" si="12"/>
        <v>11.4</v>
      </c>
      <c r="O19" s="14">
        <f>+O20</f>
        <v>178.3</v>
      </c>
      <c r="P19" s="14">
        <f t="shared" si="12"/>
        <v>14.8</v>
      </c>
      <c r="Q19" s="26">
        <f t="shared" si="12"/>
        <v>13.6</v>
      </c>
      <c r="R19" s="26">
        <f t="shared" si="12"/>
        <v>13.4</v>
      </c>
      <c r="S19" s="26">
        <f t="shared" si="12"/>
        <v>16.600000000000001</v>
      </c>
      <c r="T19" s="26">
        <f t="shared" si="12"/>
        <v>14.7</v>
      </c>
      <c r="U19" s="26">
        <f t="shared" si="12"/>
        <v>15.6</v>
      </c>
      <c r="V19" s="26">
        <f t="shared" si="12"/>
        <v>17.100000000000001</v>
      </c>
      <c r="W19" s="26">
        <f t="shared" si="12"/>
        <v>13</v>
      </c>
      <c r="X19" s="26">
        <f t="shared" si="12"/>
        <v>15</v>
      </c>
      <c r="Y19" s="26">
        <f t="shared" si="12"/>
        <v>15.4</v>
      </c>
      <c r="Z19" s="26">
        <f t="shared" si="12"/>
        <v>13.1</v>
      </c>
      <c r="AA19" s="26">
        <f t="shared" si="12"/>
        <v>11.6</v>
      </c>
      <c r="AB19" s="26">
        <f>+AB20</f>
        <v>173.89999999999998</v>
      </c>
      <c r="AC19" s="26">
        <f t="shared" si="1"/>
        <v>-4.4000000000000341</v>
      </c>
      <c r="AD19" s="26">
        <f>+AC19/O19*100</f>
        <v>-2.4677509814918865</v>
      </c>
    </row>
    <row r="20" spans="2:91" ht="18" customHeight="1" x14ac:dyDescent="0.2">
      <c r="B20" s="10" t="s">
        <v>45</v>
      </c>
      <c r="C20" s="28">
        <v>16.7</v>
      </c>
      <c r="D20" s="27">
        <v>14.8</v>
      </c>
      <c r="E20" s="27">
        <v>17.3</v>
      </c>
      <c r="F20" s="27">
        <v>13.2</v>
      </c>
      <c r="G20" s="27">
        <v>15.8</v>
      </c>
      <c r="H20" s="12">
        <v>15.9</v>
      </c>
      <c r="I20" s="12">
        <v>16.5</v>
      </c>
      <c r="J20" s="12">
        <v>14.5</v>
      </c>
      <c r="K20" s="12">
        <v>14.7</v>
      </c>
      <c r="L20" s="12">
        <v>14.2</v>
      </c>
      <c r="M20" s="12">
        <v>13.3</v>
      </c>
      <c r="N20" s="12">
        <v>11.4</v>
      </c>
      <c r="O20" s="12">
        <f>SUM(C20:N20)</f>
        <v>178.3</v>
      </c>
      <c r="P20" s="28">
        <f>+[41]PP!P52</f>
        <v>14.8</v>
      </c>
      <c r="Q20" s="28">
        <f>+[41]PP!Q52</f>
        <v>13.6</v>
      </c>
      <c r="R20" s="28">
        <f>+[41]PP!R52</f>
        <v>13.4</v>
      </c>
      <c r="S20" s="28">
        <f>+[41]PP!S52</f>
        <v>16.600000000000001</v>
      </c>
      <c r="T20" s="28">
        <f>+[41]PP!T52</f>
        <v>14.7</v>
      </c>
      <c r="U20" s="28">
        <f>+[41]PP!U52</f>
        <v>15.6</v>
      </c>
      <c r="V20" s="28">
        <f>+[41]PP!V52</f>
        <v>17.100000000000001</v>
      </c>
      <c r="W20" s="28">
        <f>+[41]PP!W52</f>
        <v>13</v>
      </c>
      <c r="X20" s="28">
        <f>+[41]PP!X52</f>
        <v>15</v>
      </c>
      <c r="Y20" s="28">
        <f>+[41]PP!Y52</f>
        <v>15.4</v>
      </c>
      <c r="Z20" s="28">
        <f>+[41]PP!Z52</f>
        <v>13.1</v>
      </c>
      <c r="AA20" s="28">
        <f>+[41]PP!AA52</f>
        <v>11.6</v>
      </c>
      <c r="AB20" s="27">
        <f>SUM(P20:AA20)</f>
        <v>173.89999999999998</v>
      </c>
      <c r="AC20" s="27">
        <f t="shared" si="1"/>
        <v>-4.4000000000000341</v>
      </c>
      <c r="AD20" s="27">
        <f>+AC20/O20*100</f>
        <v>-2.4677509814918865</v>
      </c>
    </row>
    <row r="21" spans="2:91" ht="18" customHeight="1" x14ac:dyDescent="0.2">
      <c r="B21" s="47" t="s">
        <v>46</v>
      </c>
      <c r="C21" s="48">
        <v>445.5</v>
      </c>
      <c r="D21" s="48">
        <v>274.2</v>
      </c>
      <c r="E21" s="48">
        <v>398.1</v>
      </c>
      <c r="F21" s="48">
        <v>286.7</v>
      </c>
      <c r="G21" s="48">
        <v>432.8</v>
      </c>
      <c r="H21" s="48">
        <v>312.10000000000002</v>
      </c>
      <c r="I21" s="48">
        <v>495.6</v>
      </c>
      <c r="J21" s="48">
        <v>275.5</v>
      </c>
      <c r="K21" s="48">
        <v>297.10000000000002</v>
      </c>
      <c r="L21" s="48">
        <v>294.60000000000002</v>
      </c>
      <c r="M21" s="48">
        <v>352.8</v>
      </c>
      <c r="N21" s="48">
        <v>355.9</v>
      </c>
      <c r="O21" s="48">
        <f>+[41]PP!O56</f>
        <v>4220.8999999999996</v>
      </c>
      <c r="P21" s="48">
        <f>+[41]PP!P56</f>
        <v>323.2</v>
      </c>
      <c r="Q21" s="48">
        <f>+[41]PP!Q56</f>
        <v>308</v>
      </c>
      <c r="R21" s="48">
        <f>+[41]PP!R56</f>
        <v>1067.5</v>
      </c>
      <c r="S21" s="48">
        <f>+[41]PP!S56</f>
        <v>1180.4000000000001</v>
      </c>
      <c r="T21" s="48">
        <f>+[41]PP!T56</f>
        <v>764.9</v>
      </c>
      <c r="U21" s="48">
        <f>+[41]PP!U56</f>
        <v>303</v>
      </c>
      <c r="V21" s="48">
        <f>+[41]PP!V56</f>
        <v>616.79999999999995</v>
      </c>
      <c r="W21" s="48">
        <f>+[41]PP!W56</f>
        <v>883.9</v>
      </c>
      <c r="X21" s="48">
        <f>+[41]PP!X56</f>
        <v>309.8</v>
      </c>
      <c r="Y21" s="48">
        <f>+[41]PP!Y56</f>
        <v>568.6</v>
      </c>
      <c r="Z21" s="48">
        <f>+[41]PP!Z56</f>
        <v>551.20000000000005</v>
      </c>
      <c r="AA21" s="48">
        <f>+[41]PP!AA56</f>
        <v>495.1</v>
      </c>
      <c r="AB21" s="37">
        <f>SUM(P21:AA21)</f>
        <v>7372.4000000000005</v>
      </c>
      <c r="AC21" s="26">
        <f t="shared" si="1"/>
        <v>3151.5000000000009</v>
      </c>
      <c r="AD21" s="26">
        <f>+AC21/O21*100</f>
        <v>74.664171148333324</v>
      </c>
    </row>
    <row r="22" spans="2:91" ht="18" customHeight="1" x14ac:dyDescent="0.2">
      <c r="B22" s="49" t="s">
        <v>47</v>
      </c>
      <c r="C22" s="14">
        <f t="shared" ref="C22:N22" si="13">+C23</f>
        <v>0</v>
      </c>
      <c r="D22" s="14">
        <f t="shared" si="13"/>
        <v>0</v>
      </c>
      <c r="E22" s="14">
        <f t="shared" si="13"/>
        <v>0</v>
      </c>
      <c r="F22" s="14">
        <f t="shared" si="13"/>
        <v>0</v>
      </c>
      <c r="G22" s="14">
        <f t="shared" si="13"/>
        <v>0</v>
      </c>
      <c r="H22" s="14">
        <f t="shared" si="13"/>
        <v>5735.5</v>
      </c>
      <c r="I22" s="14">
        <f t="shared" si="13"/>
        <v>840</v>
      </c>
      <c r="J22" s="14">
        <f t="shared" si="13"/>
        <v>0</v>
      </c>
      <c r="K22" s="14">
        <f t="shared" si="13"/>
        <v>5498</v>
      </c>
      <c r="L22" s="14">
        <f t="shared" si="13"/>
        <v>200.1</v>
      </c>
      <c r="M22" s="14">
        <f t="shared" si="13"/>
        <v>2360</v>
      </c>
      <c r="N22" s="14">
        <f t="shared" si="13"/>
        <v>5097.3999999999996</v>
      </c>
      <c r="O22" s="14">
        <f>+O23</f>
        <v>19731</v>
      </c>
      <c r="P22" s="14">
        <f>+P23</f>
        <v>17347.900000000001</v>
      </c>
      <c r="Q22" s="26">
        <f t="shared" ref="Q22:AA22" si="14">+Q23</f>
        <v>0</v>
      </c>
      <c r="R22" s="26">
        <f t="shared" si="14"/>
        <v>14.3</v>
      </c>
      <c r="S22" s="26">
        <f t="shared" si="14"/>
        <v>0</v>
      </c>
      <c r="T22" s="26">
        <f t="shared" si="14"/>
        <v>0</v>
      </c>
      <c r="U22" s="26">
        <f t="shared" si="14"/>
        <v>1086.2</v>
      </c>
      <c r="V22" s="26">
        <f t="shared" si="14"/>
        <v>27939.9</v>
      </c>
      <c r="W22" s="26">
        <f t="shared" si="14"/>
        <v>500</v>
      </c>
      <c r="X22" s="26">
        <f t="shared" si="14"/>
        <v>3750</v>
      </c>
      <c r="Y22" s="26">
        <f t="shared" si="14"/>
        <v>2250</v>
      </c>
      <c r="Z22" s="26">
        <f t="shared" si="14"/>
        <v>250</v>
      </c>
      <c r="AA22" s="26">
        <f t="shared" si="14"/>
        <v>1040</v>
      </c>
      <c r="AB22" s="26">
        <f>+AB23</f>
        <v>54178.3</v>
      </c>
      <c r="AC22" s="50">
        <f t="shared" si="1"/>
        <v>34447.300000000003</v>
      </c>
      <c r="AD22" s="26">
        <v>0</v>
      </c>
    </row>
    <row r="23" spans="2:91" s="2" customFormat="1" ht="16.5" customHeight="1" x14ac:dyDescent="0.2">
      <c r="B23" s="51" t="s">
        <v>48</v>
      </c>
      <c r="C23" s="52">
        <f>SUM(C24:C29)</f>
        <v>0</v>
      </c>
      <c r="D23" s="52">
        <f t="shared" ref="D23:N23" si="15">SUM(D24:D29)</f>
        <v>0</v>
      </c>
      <c r="E23" s="52">
        <f t="shared" si="15"/>
        <v>0</v>
      </c>
      <c r="F23" s="52">
        <f t="shared" si="15"/>
        <v>0</v>
      </c>
      <c r="G23" s="52">
        <f t="shared" si="15"/>
        <v>0</v>
      </c>
      <c r="H23" s="52">
        <f t="shared" si="15"/>
        <v>5735.5</v>
      </c>
      <c r="I23" s="52">
        <f t="shared" si="15"/>
        <v>840</v>
      </c>
      <c r="J23" s="52">
        <f t="shared" si="15"/>
        <v>0</v>
      </c>
      <c r="K23" s="52">
        <f t="shared" si="15"/>
        <v>5498</v>
      </c>
      <c r="L23" s="52">
        <f t="shared" si="15"/>
        <v>200.1</v>
      </c>
      <c r="M23" s="52">
        <f t="shared" si="15"/>
        <v>2360</v>
      </c>
      <c r="N23" s="52">
        <f t="shared" si="15"/>
        <v>5097.3999999999996</v>
      </c>
      <c r="O23" s="52">
        <f>SUM(O24:O29)</f>
        <v>19731</v>
      </c>
      <c r="P23" s="52">
        <f>SUM(P24:P29)</f>
        <v>17347.900000000001</v>
      </c>
      <c r="Q23" s="52">
        <f t="shared" ref="Q23:AA23" si="16">SUM(Q24:Q29)</f>
        <v>0</v>
      </c>
      <c r="R23" s="52">
        <f t="shared" si="16"/>
        <v>14.3</v>
      </c>
      <c r="S23" s="52">
        <f t="shared" si="16"/>
        <v>0</v>
      </c>
      <c r="T23" s="52">
        <f t="shared" si="16"/>
        <v>0</v>
      </c>
      <c r="U23" s="52">
        <f t="shared" si="16"/>
        <v>1086.2</v>
      </c>
      <c r="V23" s="52">
        <f t="shared" si="16"/>
        <v>27939.9</v>
      </c>
      <c r="W23" s="52">
        <f t="shared" si="16"/>
        <v>500</v>
      </c>
      <c r="X23" s="52">
        <f t="shared" si="16"/>
        <v>3750</v>
      </c>
      <c r="Y23" s="52">
        <f t="shared" si="16"/>
        <v>2250</v>
      </c>
      <c r="Z23" s="52">
        <f t="shared" si="16"/>
        <v>250</v>
      </c>
      <c r="AA23" s="52">
        <f t="shared" si="16"/>
        <v>1040</v>
      </c>
      <c r="AB23" s="53">
        <f>SUM(AB24:AB29)</f>
        <v>54178.3</v>
      </c>
      <c r="AC23" s="53">
        <f t="shared" ref="AC23" si="17">SUM(AC25:AC29)</f>
        <v>34433.300000000003</v>
      </c>
      <c r="AD23" s="26">
        <v>0</v>
      </c>
    </row>
    <row r="24" spans="2:91" s="2" customFormat="1" ht="16.5" customHeight="1" x14ac:dyDescent="0.2">
      <c r="B24" s="54" t="s">
        <v>49</v>
      </c>
      <c r="C24" s="55">
        <v>0</v>
      </c>
      <c r="D24" s="55">
        <v>0</v>
      </c>
      <c r="E24" s="55">
        <v>0</v>
      </c>
      <c r="F24" s="55">
        <v>0</v>
      </c>
      <c r="G24" s="55">
        <v>0</v>
      </c>
      <c r="H24" s="55">
        <v>0</v>
      </c>
      <c r="I24" s="55">
        <v>0</v>
      </c>
      <c r="J24" s="55">
        <v>0</v>
      </c>
      <c r="K24" s="55">
        <v>0</v>
      </c>
      <c r="L24" s="55">
        <v>0</v>
      </c>
      <c r="M24" s="55">
        <v>0</v>
      </c>
      <c r="N24" s="55">
        <v>0</v>
      </c>
      <c r="O24" s="12">
        <f t="shared" ref="O24:O29" si="18">SUM(C24:N24)</f>
        <v>0</v>
      </c>
      <c r="P24" s="55">
        <v>0</v>
      </c>
      <c r="Q24" s="55">
        <v>0</v>
      </c>
      <c r="R24" s="55">
        <v>14</v>
      </c>
      <c r="S24" s="55">
        <v>0</v>
      </c>
      <c r="T24" s="55">
        <v>0</v>
      </c>
      <c r="U24" s="55">
        <v>0</v>
      </c>
      <c r="V24" s="55">
        <v>0</v>
      </c>
      <c r="W24" s="55">
        <v>0</v>
      </c>
      <c r="X24" s="55">
        <v>0</v>
      </c>
      <c r="Y24" s="55">
        <v>0</v>
      </c>
      <c r="Z24" s="55">
        <v>0</v>
      </c>
      <c r="AA24" s="55">
        <v>0</v>
      </c>
      <c r="AB24" s="56">
        <f t="shared" ref="AB24:AB29" si="19">SUM(P24:AA24)</f>
        <v>14</v>
      </c>
      <c r="AC24" s="53"/>
      <c r="AD24" s="26"/>
    </row>
    <row r="25" spans="2:91" s="24" customFormat="1" ht="15" customHeight="1" x14ac:dyDescent="0.2">
      <c r="B25" s="54" t="s">
        <v>50</v>
      </c>
      <c r="C25" s="55">
        <v>0</v>
      </c>
      <c r="D25" s="56">
        <v>0</v>
      </c>
      <c r="E25" s="56">
        <v>0</v>
      </c>
      <c r="F25" s="56">
        <v>0</v>
      </c>
      <c r="G25" s="56">
        <v>0</v>
      </c>
      <c r="H25" s="56">
        <v>0</v>
      </c>
      <c r="I25" s="56">
        <v>0</v>
      </c>
      <c r="J25" s="56">
        <v>0</v>
      </c>
      <c r="K25" s="56">
        <v>0</v>
      </c>
      <c r="L25" s="56">
        <v>0</v>
      </c>
      <c r="M25" s="56">
        <v>0</v>
      </c>
      <c r="N25" s="56">
        <v>1397.4</v>
      </c>
      <c r="O25" s="12">
        <f t="shared" si="18"/>
        <v>1397.4</v>
      </c>
      <c r="P25" s="55">
        <v>0</v>
      </c>
      <c r="Q25" s="56">
        <v>0</v>
      </c>
      <c r="R25" s="56">
        <v>0</v>
      </c>
      <c r="S25" s="56">
        <v>0</v>
      </c>
      <c r="T25" s="56">
        <v>0</v>
      </c>
      <c r="U25" s="56">
        <v>0</v>
      </c>
      <c r="V25" s="56">
        <v>0</v>
      </c>
      <c r="W25" s="56">
        <v>0</v>
      </c>
      <c r="X25" s="56">
        <v>0</v>
      </c>
      <c r="Y25" s="56">
        <v>0</v>
      </c>
      <c r="Z25" s="56">
        <v>0</v>
      </c>
      <c r="AA25" s="56">
        <v>0</v>
      </c>
      <c r="AB25" s="56">
        <f t="shared" si="19"/>
        <v>0</v>
      </c>
      <c r="AC25" s="57">
        <f t="shared" ref="AC25:AC88" si="20">+AB25-O25</f>
        <v>-1397.4</v>
      </c>
      <c r="AD25" s="58">
        <v>0</v>
      </c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</row>
    <row r="26" spans="2:91" s="24" customFormat="1" ht="15" customHeight="1" x14ac:dyDescent="0.2">
      <c r="B26" s="54" t="s">
        <v>51</v>
      </c>
      <c r="C26" s="55">
        <v>0</v>
      </c>
      <c r="D26" s="56">
        <v>0</v>
      </c>
      <c r="E26" s="56">
        <v>0</v>
      </c>
      <c r="F26" s="56">
        <v>0</v>
      </c>
      <c r="G26" s="56">
        <v>0</v>
      </c>
      <c r="H26" s="56">
        <v>0</v>
      </c>
      <c r="I26" s="56">
        <v>840</v>
      </c>
      <c r="J26" s="56">
        <v>0</v>
      </c>
      <c r="K26" s="56">
        <v>698</v>
      </c>
      <c r="L26" s="56">
        <v>0</v>
      </c>
      <c r="M26" s="56">
        <v>0</v>
      </c>
      <c r="N26" s="56">
        <v>700</v>
      </c>
      <c r="O26" s="12">
        <f t="shared" si="18"/>
        <v>2238</v>
      </c>
      <c r="P26" s="28">
        <v>17347.900000000001</v>
      </c>
      <c r="Q26" s="56">
        <v>0</v>
      </c>
      <c r="R26" s="56">
        <v>0.3</v>
      </c>
      <c r="S26" s="56">
        <v>0</v>
      </c>
      <c r="T26" s="56">
        <v>0</v>
      </c>
      <c r="U26" s="56">
        <v>0</v>
      </c>
      <c r="V26" s="56">
        <v>27939.9</v>
      </c>
      <c r="W26" s="56">
        <v>500</v>
      </c>
      <c r="X26" s="56">
        <v>250</v>
      </c>
      <c r="Y26" s="56">
        <v>250</v>
      </c>
      <c r="Z26" s="56">
        <v>250</v>
      </c>
      <c r="AA26" s="56">
        <v>1040</v>
      </c>
      <c r="AB26" s="56">
        <f t="shared" si="19"/>
        <v>47578.100000000006</v>
      </c>
      <c r="AC26" s="57">
        <f t="shared" si="20"/>
        <v>45340.100000000006</v>
      </c>
      <c r="AD26" s="58">
        <v>0</v>
      </c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</row>
    <row r="27" spans="2:91" s="24" customFormat="1" ht="15" customHeight="1" x14ac:dyDescent="0.2">
      <c r="B27" s="59" t="s">
        <v>52</v>
      </c>
      <c r="C27" s="55">
        <v>0</v>
      </c>
      <c r="D27" s="55">
        <v>0</v>
      </c>
      <c r="E27" s="55">
        <v>0</v>
      </c>
      <c r="F27" s="55">
        <v>0</v>
      </c>
      <c r="G27" s="55">
        <v>0</v>
      </c>
      <c r="H27" s="55">
        <v>735.5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12">
        <f t="shared" si="18"/>
        <v>735.5</v>
      </c>
      <c r="P27" s="55">
        <f>+[41]PP!P59</f>
        <v>0</v>
      </c>
      <c r="Q27" s="55">
        <f>+[41]PP!Q59</f>
        <v>0</v>
      </c>
      <c r="R27" s="55">
        <f>+[41]PP!R59</f>
        <v>0</v>
      </c>
      <c r="S27" s="55">
        <f>+[41]PP!S59</f>
        <v>0</v>
      </c>
      <c r="T27" s="55">
        <f>+[41]PP!T59</f>
        <v>0</v>
      </c>
      <c r="U27" s="55">
        <f>+[41]PP!U63</f>
        <v>1086.2</v>
      </c>
      <c r="V27" s="55">
        <f>+[41]PP!V63</f>
        <v>0</v>
      </c>
      <c r="W27" s="55">
        <f>+[41]PP!W63</f>
        <v>0</v>
      </c>
      <c r="X27" s="55">
        <f>+[41]PP!X63</f>
        <v>0</v>
      </c>
      <c r="Y27" s="55">
        <f>+[41]PP!Y63</f>
        <v>0</v>
      </c>
      <c r="Z27" s="55">
        <f>+[41]PP!Z63</f>
        <v>0</v>
      </c>
      <c r="AA27" s="55">
        <f>+[41]PP!AA63</f>
        <v>0</v>
      </c>
      <c r="AB27" s="56">
        <f t="shared" si="19"/>
        <v>1086.2</v>
      </c>
      <c r="AC27" s="57">
        <f t="shared" si="20"/>
        <v>350.70000000000005</v>
      </c>
      <c r="AD27" s="58">
        <v>0</v>
      </c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</row>
    <row r="28" spans="2:91" s="24" customFormat="1" ht="15" customHeight="1" x14ac:dyDescent="0.2">
      <c r="B28" s="54" t="s">
        <v>53</v>
      </c>
      <c r="C28" s="55">
        <v>0</v>
      </c>
      <c r="D28" s="56">
        <v>0</v>
      </c>
      <c r="E28" s="56">
        <v>0</v>
      </c>
      <c r="F28" s="56">
        <v>0</v>
      </c>
      <c r="G28" s="56">
        <v>0</v>
      </c>
      <c r="H28" s="56">
        <v>5000</v>
      </c>
      <c r="I28" s="56">
        <v>0</v>
      </c>
      <c r="J28" s="56">
        <v>0</v>
      </c>
      <c r="K28" s="56">
        <v>4800</v>
      </c>
      <c r="L28" s="56">
        <v>200</v>
      </c>
      <c r="M28" s="56">
        <v>360</v>
      </c>
      <c r="N28" s="56">
        <v>0</v>
      </c>
      <c r="O28" s="12">
        <f t="shared" si="18"/>
        <v>10360</v>
      </c>
      <c r="P28" s="55">
        <v>0</v>
      </c>
      <c r="Q28" s="56">
        <v>0</v>
      </c>
      <c r="R28" s="56">
        <v>0</v>
      </c>
      <c r="S28" s="56">
        <v>0</v>
      </c>
      <c r="T28" s="56">
        <v>0</v>
      </c>
      <c r="U28" s="56">
        <v>0</v>
      </c>
      <c r="V28" s="56">
        <v>0</v>
      </c>
      <c r="W28" s="56">
        <v>0</v>
      </c>
      <c r="X28" s="56">
        <v>3500</v>
      </c>
      <c r="Y28" s="56">
        <v>0</v>
      </c>
      <c r="Z28" s="56">
        <v>0</v>
      </c>
      <c r="AA28" s="56">
        <v>0</v>
      </c>
      <c r="AB28" s="56">
        <f t="shared" si="19"/>
        <v>3500</v>
      </c>
      <c r="AC28" s="57">
        <f t="shared" si="20"/>
        <v>-6860</v>
      </c>
      <c r="AD28" s="58">
        <v>0</v>
      </c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</row>
    <row r="29" spans="2:91" s="24" customFormat="1" ht="15" customHeight="1" x14ac:dyDescent="0.2">
      <c r="B29" s="59" t="s">
        <v>54</v>
      </c>
      <c r="C29" s="55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0.1</v>
      </c>
      <c r="M29" s="56">
        <v>2000</v>
      </c>
      <c r="N29" s="56">
        <v>3000</v>
      </c>
      <c r="O29" s="12">
        <f t="shared" si="18"/>
        <v>5000.1000000000004</v>
      </c>
      <c r="P29" s="55">
        <v>0</v>
      </c>
      <c r="Q29" s="56">
        <v>0</v>
      </c>
      <c r="R29" s="56">
        <v>0</v>
      </c>
      <c r="S29" s="56">
        <v>0</v>
      </c>
      <c r="T29" s="56">
        <v>0</v>
      </c>
      <c r="U29" s="56">
        <v>0</v>
      </c>
      <c r="V29" s="56">
        <v>0</v>
      </c>
      <c r="W29" s="56">
        <v>0</v>
      </c>
      <c r="X29" s="56">
        <v>0</v>
      </c>
      <c r="Y29" s="56">
        <v>2000</v>
      </c>
      <c r="Z29" s="56">
        <v>0</v>
      </c>
      <c r="AA29" s="56">
        <v>0</v>
      </c>
      <c r="AB29" s="56">
        <f t="shared" si="19"/>
        <v>2000</v>
      </c>
      <c r="AC29" s="57">
        <f t="shared" si="20"/>
        <v>-3000.1000000000004</v>
      </c>
      <c r="AD29" s="27">
        <v>0</v>
      </c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</row>
    <row r="30" spans="2:91" ht="18" customHeight="1" x14ac:dyDescent="0.2">
      <c r="B30" s="49" t="s">
        <v>55</v>
      </c>
      <c r="C30" s="14">
        <f t="shared" ref="C30:N30" si="21">+C31+C39</f>
        <v>219.3</v>
      </c>
      <c r="D30" s="14">
        <f t="shared" si="21"/>
        <v>199.7</v>
      </c>
      <c r="E30" s="14">
        <f t="shared" si="21"/>
        <v>242.5</v>
      </c>
      <c r="F30" s="14">
        <f t="shared" si="21"/>
        <v>224.3</v>
      </c>
      <c r="G30" s="14">
        <f t="shared" si="21"/>
        <v>256.7</v>
      </c>
      <c r="H30" s="14">
        <f t="shared" si="21"/>
        <v>239.3</v>
      </c>
      <c r="I30" s="14">
        <f t="shared" si="21"/>
        <v>235.89999999999998</v>
      </c>
      <c r="J30" s="14">
        <f t="shared" si="21"/>
        <v>227.1</v>
      </c>
      <c r="K30" s="14">
        <f t="shared" si="21"/>
        <v>244.60000000000002</v>
      </c>
      <c r="L30" s="14">
        <f t="shared" si="21"/>
        <v>239.60000000000002</v>
      </c>
      <c r="M30" s="14">
        <f t="shared" si="21"/>
        <v>214.4</v>
      </c>
      <c r="N30" s="14">
        <f t="shared" si="21"/>
        <v>205.39999999999998</v>
      </c>
      <c r="O30" s="14">
        <f>+O31+O39</f>
        <v>2748.8</v>
      </c>
      <c r="P30" s="14">
        <f>+P31+P39+P42</f>
        <v>251.7</v>
      </c>
      <c r="Q30" s="14">
        <f t="shared" ref="Q30:AA30" si="22">+Q31+Q39+Q42</f>
        <v>220.9</v>
      </c>
      <c r="R30" s="14">
        <f t="shared" si="22"/>
        <v>206.9</v>
      </c>
      <c r="S30" s="14">
        <f t="shared" si="22"/>
        <v>230.4</v>
      </c>
      <c r="T30" s="14">
        <f t="shared" si="22"/>
        <v>224.2</v>
      </c>
      <c r="U30" s="14">
        <f>+U31+U39+U42</f>
        <v>205.1</v>
      </c>
      <c r="V30" s="14">
        <f t="shared" si="22"/>
        <v>280</v>
      </c>
      <c r="W30" s="14">
        <f t="shared" si="22"/>
        <v>238.10000000000002</v>
      </c>
      <c r="X30" s="14">
        <f t="shared" si="22"/>
        <v>214.4</v>
      </c>
      <c r="Y30" s="14">
        <f t="shared" si="22"/>
        <v>229.8</v>
      </c>
      <c r="Z30" s="14">
        <f t="shared" si="22"/>
        <v>187.5</v>
      </c>
      <c r="AA30" s="14">
        <f t="shared" si="22"/>
        <v>173.2</v>
      </c>
      <c r="AB30" s="14">
        <f>+AB31+AB39+AB42</f>
        <v>2662.2</v>
      </c>
      <c r="AC30" s="26">
        <f t="shared" si="20"/>
        <v>-86.600000000000364</v>
      </c>
      <c r="AD30" s="26">
        <f t="shared" ref="AD30:AD34" si="23">+AC30/O30*100</f>
        <v>-3.1504656577415733</v>
      </c>
    </row>
    <row r="31" spans="2:91" ht="18" customHeight="1" x14ac:dyDescent="0.2">
      <c r="B31" s="41" t="s">
        <v>20</v>
      </c>
      <c r="C31" s="14">
        <f t="shared" ref="C31:N31" si="24">+C32+C36</f>
        <v>109.5</v>
      </c>
      <c r="D31" s="14">
        <f t="shared" si="24"/>
        <v>135.69999999999999</v>
      </c>
      <c r="E31" s="14">
        <f t="shared" si="24"/>
        <v>153.80000000000001</v>
      </c>
      <c r="F31" s="14">
        <f t="shared" si="24"/>
        <v>109.4</v>
      </c>
      <c r="G31" s="14">
        <f t="shared" si="24"/>
        <v>121.10000000000001</v>
      </c>
      <c r="H31" s="14">
        <f t="shared" si="24"/>
        <v>126</v>
      </c>
      <c r="I31" s="14">
        <f t="shared" si="24"/>
        <v>118.69999999999999</v>
      </c>
      <c r="J31" s="14">
        <f t="shared" si="24"/>
        <v>116.5</v>
      </c>
      <c r="K31" s="14">
        <f t="shared" si="24"/>
        <v>114.2</v>
      </c>
      <c r="L31" s="14">
        <f t="shared" si="24"/>
        <v>96.7</v>
      </c>
      <c r="M31" s="14">
        <f t="shared" si="24"/>
        <v>92.5</v>
      </c>
      <c r="N31" s="14">
        <f t="shared" si="24"/>
        <v>85.8</v>
      </c>
      <c r="O31" s="14">
        <f>+O32+O36</f>
        <v>1379.9</v>
      </c>
      <c r="P31" s="14">
        <f t="shared" ref="P31:AA31" si="25">+P32+P36</f>
        <v>84.3</v>
      </c>
      <c r="Q31" s="26">
        <f t="shared" si="25"/>
        <v>91.1</v>
      </c>
      <c r="R31" s="26">
        <f t="shared" si="25"/>
        <v>93.100000000000009</v>
      </c>
      <c r="S31" s="26">
        <f>+S32+S36</f>
        <v>98.5</v>
      </c>
      <c r="T31" s="26">
        <f t="shared" si="25"/>
        <v>99.4</v>
      </c>
      <c r="U31" s="26">
        <f t="shared" si="25"/>
        <v>88.3</v>
      </c>
      <c r="V31" s="26">
        <f t="shared" si="25"/>
        <v>88.3</v>
      </c>
      <c r="W31" s="26">
        <f t="shared" si="25"/>
        <v>102.2</v>
      </c>
      <c r="X31" s="26">
        <f t="shared" si="25"/>
        <v>97.2</v>
      </c>
      <c r="Y31" s="26">
        <f t="shared" si="25"/>
        <v>113.4</v>
      </c>
      <c r="Z31" s="26">
        <f t="shared" si="25"/>
        <v>99.100000000000009</v>
      </c>
      <c r="AA31" s="26">
        <f t="shared" si="25"/>
        <v>87.1</v>
      </c>
      <c r="AB31" s="26">
        <f>+AB32+AB36</f>
        <v>1141.9999999999998</v>
      </c>
      <c r="AC31" s="26">
        <f t="shared" si="20"/>
        <v>-237.90000000000032</v>
      </c>
      <c r="AD31" s="26">
        <f t="shared" si="23"/>
        <v>-17.24037973766217</v>
      </c>
    </row>
    <row r="32" spans="2:91" ht="18" customHeight="1" x14ac:dyDescent="0.2">
      <c r="B32" s="60" t="s">
        <v>21</v>
      </c>
      <c r="C32" s="26">
        <f t="shared" ref="C32:N32" si="26">+C33+C35</f>
        <v>80.7</v>
      </c>
      <c r="D32" s="26">
        <f t="shared" si="26"/>
        <v>100.4</v>
      </c>
      <c r="E32" s="26">
        <f t="shared" si="26"/>
        <v>117.8</v>
      </c>
      <c r="F32" s="26">
        <f t="shared" si="26"/>
        <v>88.7</v>
      </c>
      <c r="G32" s="26">
        <f t="shared" si="26"/>
        <v>100.4</v>
      </c>
      <c r="H32" s="26">
        <f t="shared" si="26"/>
        <v>105.5</v>
      </c>
      <c r="I32" s="26">
        <f t="shared" si="26"/>
        <v>97.1</v>
      </c>
      <c r="J32" s="26">
        <f t="shared" si="26"/>
        <v>94.6</v>
      </c>
      <c r="K32" s="26">
        <f t="shared" si="26"/>
        <v>93.2</v>
      </c>
      <c r="L32" s="26">
        <f t="shared" si="26"/>
        <v>87</v>
      </c>
      <c r="M32" s="26">
        <f t="shared" si="26"/>
        <v>83.8</v>
      </c>
      <c r="N32" s="26">
        <f t="shared" si="26"/>
        <v>76.7</v>
      </c>
      <c r="O32" s="26">
        <f>+O33+O35</f>
        <v>1125.9000000000001</v>
      </c>
      <c r="P32" s="26">
        <f t="shared" ref="P32:AA32" si="27">+P33+P35</f>
        <v>73.8</v>
      </c>
      <c r="Q32" s="26">
        <f t="shared" si="27"/>
        <v>86.6</v>
      </c>
      <c r="R32" s="26">
        <f t="shared" si="27"/>
        <v>86.2</v>
      </c>
      <c r="S32" s="26">
        <f t="shared" si="27"/>
        <v>90.8</v>
      </c>
      <c r="T32" s="26">
        <f t="shared" si="27"/>
        <v>92.7</v>
      </c>
      <c r="U32" s="26">
        <f t="shared" si="27"/>
        <v>80.599999999999994</v>
      </c>
      <c r="V32" s="26">
        <f t="shared" si="27"/>
        <v>79.8</v>
      </c>
      <c r="W32" s="26">
        <f t="shared" si="27"/>
        <v>94.3</v>
      </c>
      <c r="X32" s="26">
        <f t="shared" si="27"/>
        <v>89.4</v>
      </c>
      <c r="Y32" s="26">
        <f t="shared" si="27"/>
        <v>105.5</v>
      </c>
      <c r="Z32" s="26">
        <f t="shared" si="27"/>
        <v>91.2</v>
      </c>
      <c r="AA32" s="26">
        <f t="shared" si="27"/>
        <v>81.8</v>
      </c>
      <c r="AB32" s="26">
        <f>+AB33+AB35</f>
        <v>1052.6999999999998</v>
      </c>
      <c r="AC32" s="26">
        <f t="shared" si="20"/>
        <v>-73.200000000000273</v>
      </c>
      <c r="AD32" s="26">
        <f t="shared" si="23"/>
        <v>-6.5014654942712733</v>
      </c>
    </row>
    <row r="33" spans="2:30" s="13" customFormat="1" ht="18" customHeight="1" x14ac:dyDescent="0.2">
      <c r="B33" s="61" t="s">
        <v>56</v>
      </c>
      <c r="C33" s="62">
        <f t="shared" ref="C33:G33" si="28">SUM(C34:C35)</f>
        <v>80.7</v>
      </c>
      <c r="D33" s="62">
        <f t="shared" ref="D33:F33" si="29">SUM(D34:D35)</f>
        <v>100.4</v>
      </c>
      <c r="E33" s="62">
        <f t="shared" si="29"/>
        <v>117.8</v>
      </c>
      <c r="F33" s="62">
        <f t="shared" si="29"/>
        <v>88.7</v>
      </c>
      <c r="G33" s="62">
        <f t="shared" si="28"/>
        <v>100.4</v>
      </c>
      <c r="H33" s="62">
        <f t="shared" ref="H33:N33" si="30">SUM(H34:H35)</f>
        <v>105.5</v>
      </c>
      <c r="I33" s="62">
        <f t="shared" si="30"/>
        <v>97.1</v>
      </c>
      <c r="J33" s="62">
        <f t="shared" si="30"/>
        <v>94.6</v>
      </c>
      <c r="K33" s="62">
        <f t="shared" si="30"/>
        <v>93.2</v>
      </c>
      <c r="L33" s="62">
        <f t="shared" si="30"/>
        <v>87</v>
      </c>
      <c r="M33" s="62">
        <f t="shared" si="30"/>
        <v>83.8</v>
      </c>
      <c r="N33" s="62">
        <f t="shared" si="30"/>
        <v>76.7</v>
      </c>
      <c r="O33" s="62">
        <f>SUM(O34:O35)</f>
        <v>1125.9000000000001</v>
      </c>
      <c r="P33" s="62">
        <f t="shared" ref="P33:AB33" si="31">SUM(P34:P35)</f>
        <v>73.8</v>
      </c>
      <c r="Q33" s="62">
        <f t="shared" si="31"/>
        <v>86.6</v>
      </c>
      <c r="R33" s="62">
        <f t="shared" si="31"/>
        <v>86.2</v>
      </c>
      <c r="S33" s="62">
        <f t="shared" si="31"/>
        <v>90.8</v>
      </c>
      <c r="T33" s="62">
        <f t="shared" si="31"/>
        <v>92.7</v>
      </c>
      <c r="U33" s="62">
        <f t="shared" si="31"/>
        <v>80.599999999999994</v>
      </c>
      <c r="V33" s="62">
        <f t="shared" si="31"/>
        <v>79.8</v>
      </c>
      <c r="W33" s="62">
        <f t="shared" si="31"/>
        <v>94.3</v>
      </c>
      <c r="X33" s="62">
        <f t="shared" si="31"/>
        <v>89.4</v>
      </c>
      <c r="Y33" s="62">
        <f t="shared" si="31"/>
        <v>105.5</v>
      </c>
      <c r="Z33" s="62">
        <f t="shared" si="31"/>
        <v>91.2</v>
      </c>
      <c r="AA33" s="62">
        <f t="shared" si="31"/>
        <v>81.8</v>
      </c>
      <c r="AB33" s="62">
        <f t="shared" si="31"/>
        <v>1052.6999999999998</v>
      </c>
      <c r="AC33" s="63">
        <f t="shared" si="20"/>
        <v>-73.200000000000273</v>
      </c>
      <c r="AD33" s="64">
        <f t="shared" si="23"/>
        <v>-6.5014654942712733</v>
      </c>
    </row>
    <row r="34" spans="2:30" ht="18" customHeight="1" x14ac:dyDescent="0.2">
      <c r="B34" s="65" t="s">
        <v>57</v>
      </c>
      <c r="C34" s="44">
        <v>80.7</v>
      </c>
      <c r="D34" s="44">
        <v>100.4</v>
      </c>
      <c r="E34" s="44">
        <v>117.8</v>
      </c>
      <c r="F34" s="44">
        <v>88.7</v>
      </c>
      <c r="G34" s="44">
        <v>100.4</v>
      </c>
      <c r="H34" s="45">
        <v>105.5</v>
      </c>
      <c r="I34" s="45">
        <v>97.1</v>
      </c>
      <c r="J34" s="45">
        <v>94.6</v>
      </c>
      <c r="K34" s="45">
        <v>93.2</v>
      </c>
      <c r="L34" s="45">
        <v>87</v>
      </c>
      <c r="M34" s="45">
        <v>83.8</v>
      </c>
      <c r="N34" s="45">
        <v>76.7</v>
      </c>
      <c r="O34" s="12">
        <f>SUM(C34:N34)</f>
        <v>1125.9000000000001</v>
      </c>
      <c r="P34" s="44">
        <f>+[41]PP!P71</f>
        <v>73.8</v>
      </c>
      <c r="Q34" s="44">
        <f>+[41]PP!Q71</f>
        <v>86.6</v>
      </c>
      <c r="R34" s="44">
        <f>+[41]PP!R71</f>
        <v>86.2</v>
      </c>
      <c r="S34" s="44">
        <f>+[41]PP!S71</f>
        <v>90.8</v>
      </c>
      <c r="T34" s="44">
        <f>+[41]PP!T71</f>
        <v>92.7</v>
      </c>
      <c r="U34" s="44">
        <f>+[41]PP!U71</f>
        <v>80.599999999999994</v>
      </c>
      <c r="V34" s="44">
        <f>+[41]PP!V71</f>
        <v>79.8</v>
      </c>
      <c r="W34" s="44">
        <f>+[41]PP!W71</f>
        <v>94.3</v>
      </c>
      <c r="X34" s="44">
        <f>+[41]PP!X71</f>
        <v>89.4</v>
      </c>
      <c r="Y34" s="44">
        <f>+[41]PP!Y71</f>
        <v>105.5</v>
      </c>
      <c r="Z34" s="44">
        <f>+[41]PP!Z71</f>
        <v>91.2</v>
      </c>
      <c r="AA34" s="44">
        <f>+[41]PP!AA71</f>
        <v>81.8</v>
      </c>
      <c r="AB34" s="27">
        <f>SUM(P34:AA34)</f>
        <v>1052.6999999999998</v>
      </c>
      <c r="AC34" s="57">
        <f t="shared" si="20"/>
        <v>-73.200000000000273</v>
      </c>
      <c r="AD34" s="57">
        <f t="shared" si="23"/>
        <v>-6.5014654942712733</v>
      </c>
    </row>
    <row r="35" spans="2:30" ht="18" customHeight="1" x14ac:dyDescent="0.2">
      <c r="B35" s="66" t="s">
        <v>58</v>
      </c>
      <c r="C35" s="28">
        <v>0</v>
      </c>
      <c r="D35" s="27">
        <v>0</v>
      </c>
      <c r="E35" s="27">
        <v>0</v>
      </c>
      <c r="F35" s="27">
        <v>0</v>
      </c>
      <c r="G35" s="27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f>SUM(C35:N35)</f>
        <v>0</v>
      </c>
      <c r="P35" s="28">
        <v>0</v>
      </c>
      <c r="Q35" s="27">
        <v>0</v>
      </c>
      <c r="R35" s="27">
        <v>0</v>
      </c>
      <c r="S35" s="27">
        <v>0</v>
      </c>
      <c r="T35" s="27">
        <v>0</v>
      </c>
      <c r="U35" s="27">
        <v>0</v>
      </c>
      <c r="V35" s="27">
        <v>0</v>
      </c>
      <c r="W35" s="27">
        <v>0</v>
      </c>
      <c r="X35" s="27">
        <v>0</v>
      </c>
      <c r="Y35" s="27">
        <v>0</v>
      </c>
      <c r="Z35" s="27">
        <v>0</v>
      </c>
      <c r="AA35" s="27">
        <v>0</v>
      </c>
      <c r="AB35" s="27">
        <f>SUM(P35:AA35)</f>
        <v>0</v>
      </c>
      <c r="AC35" s="67">
        <f t="shared" si="20"/>
        <v>0</v>
      </c>
      <c r="AD35" s="57">
        <v>0</v>
      </c>
    </row>
    <row r="36" spans="2:30" ht="18" customHeight="1" x14ac:dyDescent="0.2">
      <c r="B36" s="60" t="s">
        <v>22</v>
      </c>
      <c r="C36" s="26">
        <f t="shared" ref="C36:AA36" si="32">SUM(C37:C38)</f>
        <v>28.8</v>
      </c>
      <c r="D36" s="26">
        <f t="shared" si="32"/>
        <v>35.299999999999997</v>
      </c>
      <c r="E36" s="26">
        <f t="shared" si="32"/>
        <v>36</v>
      </c>
      <c r="F36" s="26">
        <f t="shared" si="32"/>
        <v>20.7</v>
      </c>
      <c r="G36" s="26">
        <f t="shared" si="32"/>
        <v>20.7</v>
      </c>
      <c r="H36" s="26">
        <f t="shared" si="32"/>
        <v>20.5</v>
      </c>
      <c r="I36" s="26">
        <f t="shared" si="32"/>
        <v>21.6</v>
      </c>
      <c r="J36" s="26">
        <f t="shared" si="32"/>
        <v>21.9</v>
      </c>
      <c r="K36" s="26">
        <f t="shared" si="32"/>
        <v>21</v>
      </c>
      <c r="L36" s="26">
        <f t="shared" si="32"/>
        <v>9.6999999999999993</v>
      </c>
      <c r="M36" s="26">
        <f t="shared" si="32"/>
        <v>8.6999999999999993</v>
      </c>
      <c r="N36" s="26">
        <f t="shared" si="32"/>
        <v>9.1</v>
      </c>
      <c r="O36" s="26">
        <f>SUM(O37:O38)</f>
        <v>253.99999999999997</v>
      </c>
      <c r="P36" s="26">
        <f t="shared" si="32"/>
        <v>10.5</v>
      </c>
      <c r="Q36" s="26">
        <f t="shared" si="32"/>
        <v>4.5</v>
      </c>
      <c r="R36" s="26">
        <f t="shared" si="32"/>
        <v>6.9</v>
      </c>
      <c r="S36" s="26">
        <f t="shared" si="32"/>
        <v>7.7</v>
      </c>
      <c r="T36" s="26">
        <f t="shared" si="32"/>
        <v>6.7</v>
      </c>
      <c r="U36" s="26">
        <f t="shared" si="32"/>
        <v>7.7</v>
      </c>
      <c r="V36" s="26">
        <f t="shared" si="32"/>
        <v>8.5</v>
      </c>
      <c r="W36" s="26">
        <f t="shared" si="32"/>
        <v>7.9</v>
      </c>
      <c r="X36" s="26">
        <f t="shared" si="32"/>
        <v>7.8</v>
      </c>
      <c r="Y36" s="26">
        <f t="shared" si="32"/>
        <v>7.9</v>
      </c>
      <c r="Z36" s="26">
        <f t="shared" si="32"/>
        <v>7.9</v>
      </c>
      <c r="AA36" s="26">
        <f t="shared" si="32"/>
        <v>5.3</v>
      </c>
      <c r="AB36" s="26">
        <f>SUM(AB37:AB38)</f>
        <v>89.300000000000011</v>
      </c>
      <c r="AC36" s="26">
        <f t="shared" si="20"/>
        <v>-164.69999999999996</v>
      </c>
      <c r="AD36" s="26">
        <f>+AC36/O36*100</f>
        <v>-64.842519685039363</v>
      </c>
    </row>
    <row r="37" spans="2:30" ht="18" customHeight="1" x14ac:dyDescent="0.2">
      <c r="B37" s="66" t="s">
        <v>59</v>
      </c>
      <c r="C37" s="27">
        <v>28.8</v>
      </c>
      <c r="D37" s="27">
        <v>35.299999999999997</v>
      </c>
      <c r="E37" s="27">
        <v>36</v>
      </c>
      <c r="F37" s="27">
        <v>20.7</v>
      </c>
      <c r="G37" s="27">
        <v>20.7</v>
      </c>
      <c r="H37" s="12">
        <v>20.5</v>
      </c>
      <c r="I37" s="12">
        <v>21.6</v>
      </c>
      <c r="J37" s="12">
        <v>21.9</v>
      </c>
      <c r="K37" s="12">
        <v>21</v>
      </c>
      <c r="L37" s="12">
        <v>9.6999999999999993</v>
      </c>
      <c r="M37" s="12">
        <v>8.6999999999999993</v>
      </c>
      <c r="N37" s="12">
        <v>9.1</v>
      </c>
      <c r="O37" s="12">
        <f>SUM(C37:N37)</f>
        <v>253.99999999999997</v>
      </c>
      <c r="P37" s="27">
        <f>+[41]PP!P76</f>
        <v>10.5</v>
      </c>
      <c r="Q37" s="27">
        <f>+[41]PP!Q76</f>
        <v>4.5</v>
      </c>
      <c r="R37" s="27">
        <f>+[41]PP!R76</f>
        <v>6.9</v>
      </c>
      <c r="S37" s="27">
        <f>+[41]PP!S76</f>
        <v>7.7</v>
      </c>
      <c r="T37" s="27">
        <f>+[41]PP!T76</f>
        <v>6.7</v>
      </c>
      <c r="U37" s="27">
        <f>+[41]PP!U76</f>
        <v>7.7</v>
      </c>
      <c r="V37" s="27">
        <f>+[41]PP!V76</f>
        <v>8.5</v>
      </c>
      <c r="W37" s="27">
        <f>+[41]PP!W76</f>
        <v>7.9</v>
      </c>
      <c r="X37" s="27">
        <f>+[41]PP!X76</f>
        <v>7.8</v>
      </c>
      <c r="Y37" s="27">
        <f>+[41]PP!Y76</f>
        <v>7.9</v>
      </c>
      <c r="Z37" s="27">
        <f>+[41]PP!Z76</f>
        <v>7.9</v>
      </c>
      <c r="AA37" s="27">
        <f>+[41]PP!AA76</f>
        <v>5.3</v>
      </c>
      <c r="AB37" s="27">
        <f>SUM(P37:AA37)</f>
        <v>89.300000000000011</v>
      </c>
      <c r="AC37" s="27">
        <f t="shared" si="20"/>
        <v>-164.69999999999996</v>
      </c>
      <c r="AD37" s="27">
        <f>+AC37/O37*100</f>
        <v>-64.842519685039363</v>
      </c>
    </row>
    <row r="38" spans="2:30" ht="18" customHeight="1" x14ac:dyDescent="0.2">
      <c r="B38" s="66" t="s">
        <v>18</v>
      </c>
      <c r="C38" s="27">
        <v>0</v>
      </c>
      <c r="D38" s="27">
        <v>0</v>
      </c>
      <c r="E38" s="27">
        <v>0</v>
      </c>
      <c r="F38" s="27">
        <v>0</v>
      </c>
      <c r="G38" s="27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f>SUM(C38:N38)</f>
        <v>0</v>
      </c>
      <c r="P38" s="27">
        <v>0</v>
      </c>
      <c r="Q38" s="27">
        <v>0</v>
      </c>
      <c r="R38" s="27">
        <v>0</v>
      </c>
      <c r="S38" s="27">
        <v>0</v>
      </c>
      <c r="T38" s="27">
        <v>0</v>
      </c>
      <c r="U38" s="27">
        <v>0</v>
      </c>
      <c r="V38" s="27">
        <v>0</v>
      </c>
      <c r="W38" s="27">
        <v>0</v>
      </c>
      <c r="X38" s="27">
        <v>0</v>
      </c>
      <c r="Y38" s="27">
        <v>0</v>
      </c>
      <c r="Z38" s="27">
        <v>0</v>
      </c>
      <c r="AA38" s="27">
        <v>0</v>
      </c>
      <c r="AB38" s="27">
        <f>SUM(P38:AA38)</f>
        <v>0</v>
      </c>
      <c r="AC38" s="27">
        <f t="shared" si="20"/>
        <v>0</v>
      </c>
      <c r="AD38" s="68">
        <v>0</v>
      </c>
    </row>
    <row r="39" spans="2:30" ht="18" customHeight="1" x14ac:dyDescent="0.2">
      <c r="B39" s="60" t="s">
        <v>23</v>
      </c>
      <c r="C39" s="14">
        <f t="shared" ref="C39:AA39" si="33">+C40+C41</f>
        <v>109.8</v>
      </c>
      <c r="D39" s="14">
        <f t="shared" si="33"/>
        <v>64</v>
      </c>
      <c r="E39" s="14">
        <f t="shared" si="33"/>
        <v>88.7</v>
      </c>
      <c r="F39" s="14">
        <f t="shared" si="33"/>
        <v>114.9</v>
      </c>
      <c r="G39" s="14">
        <f t="shared" si="33"/>
        <v>135.6</v>
      </c>
      <c r="H39" s="14">
        <f t="shared" si="33"/>
        <v>113.3</v>
      </c>
      <c r="I39" s="14">
        <f t="shared" si="33"/>
        <v>117.2</v>
      </c>
      <c r="J39" s="14">
        <f t="shared" si="33"/>
        <v>110.6</v>
      </c>
      <c r="K39" s="14">
        <f t="shared" si="33"/>
        <v>130.4</v>
      </c>
      <c r="L39" s="14">
        <f t="shared" si="33"/>
        <v>142.9</v>
      </c>
      <c r="M39" s="14">
        <f t="shared" si="33"/>
        <v>121.9</v>
      </c>
      <c r="N39" s="14">
        <f t="shared" si="33"/>
        <v>119.6</v>
      </c>
      <c r="O39" s="14">
        <f>+O40+O41</f>
        <v>1368.9</v>
      </c>
      <c r="P39" s="14">
        <f t="shared" si="33"/>
        <v>167.4</v>
      </c>
      <c r="Q39" s="26">
        <f t="shared" si="33"/>
        <v>129.80000000000001</v>
      </c>
      <c r="R39" s="26">
        <f t="shared" si="33"/>
        <v>113.8</v>
      </c>
      <c r="S39" s="26">
        <f t="shared" si="33"/>
        <v>131.9</v>
      </c>
      <c r="T39" s="26">
        <f t="shared" si="33"/>
        <v>124.8</v>
      </c>
      <c r="U39" s="26">
        <f t="shared" si="33"/>
        <v>116.8</v>
      </c>
      <c r="V39" s="26">
        <f t="shared" si="33"/>
        <v>191.7</v>
      </c>
      <c r="W39" s="26">
        <f t="shared" si="33"/>
        <v>135.9</v>
      </c>
      <c r="X39" s="26">
        <f t="shared" si="33"/>
        <v>117.2</v>
      </c>
      <c r="Y39" s="26">
        <f t="shared" si="33"/>
        <v>116.4</v>
      </c>
      <c r="Z39" s="26">
        <f t="shared" si="33"/>
        <v>88.4</v>
      </c>
      <c r="AA39" s="26">
        <f t="shared" si="33"/>
        <v>86.1</v>
      </c>
      <c r="AB39" s="26">
        <f>+AB40+AB41</f>
        <v>1520.2000000000003</v>
      </c>
      <c r="AC39" s="26">
        <f t="shared" si="20"/>
        <v>151.30000000000018</v>
      </c>
      <c r="AD39" s="26">
        <f>+AC39/O39*100</f>
        <v>11.052670027029015</v>
      </c>
    </row>
    <row r="40" spans="2:30" ht="18" customHeight="1" x14ac:dyDescent="0.2">
      <c r="B40" s="66" t="s">
        <v>60</v>
      </c>
      <c r="C40" s="28">
        <v>109.8</v>
      </c>
      <c r="D40" s="27">
        <v>64</v>
      </c>
      <c r="E40" s="27">
        <v>88.7</v>
      </c>
      <c r="F40" s="27">
        <v>114.9</v>
      </c>
      <c r="G40" s="27">
        <v>135.6</v>
      </c>
      <c r="H40" s="12">
        <v>113.3</v>
      </c>
      <c r="I40" s="12">
        <v>117.2</v>
      </c>
      <c r="J40" s="12">
        <v>110.6</v>
      </c>
      <c r="K40" s="8">
        <v>130.4</v>
      </c>
      <c r="L40" s="12">
        <v>142.9</v>
      </c>
      <c r="M40" s="12">
        <v>121.9</v>
      </c>
      <c r="N40" s="12">
        <v>119.6</v>
      </c>
      <c r="O40" s="12">
        <f>SUM(C40:N40)</f>
        <v>1368.9</v>
      </c>
      <c r="P40" s="28">
        <f>+[41]PP!P81</f>
        <v>167.4</v>
      </c>
      <c r="Q40" s="27">
        <f>+[41]PP!Q81</f>
        <v>129.80000000000001</v>
      </c>
      <c r="R40" s="27">
        <f>+[41]PP!R81</f>
        <v>113.8</v>
      </c>
      <c r="S40" s="27">
        <f>+[41]PP!S81</f>
        <v>131.9</v>
      </c>
      <c r="T40" s="27">
        <f>+[41]PP!T81</f>
        <v>124.8</v>
      </c>
      <c r="U40" s="27">
        <f>+[41]PP!U81</f>
        <v>116.8</v>
      </c>
      <c r="V40" s="27">
        <f>+[41]PP!V81</f>
        <v>191.7</v>
      </c>
      <c r="W40" s="27">
        <f>+[41]PP!W81</f>
        <v>135.9</v>
      </c>
      <c r="X40" s="27">
        <f>+[41]PP!X81</f>
        <v>117.2</v>
      </c>
      <c r="Y40" s="27">
        <f>+[41]PP!Y81</f>
        <v>116.4</v>
      </c>
      <c r="Z40" s="27">
        <f>+[41]PP!Z81</f>
        <v>88.4</v>
      </c>
      <c r="AA40" s="27">
        <f>+[41]PP!AA81</f>
        <v>86.1</v>
      </c>
      <c r="AB40" s="27">
        <f>SUM(P40:AA40)</f>
        <v>1520.2000000000003</v>
      </c>
      <c r="AC40" s="27">
        <f t="shared" si="20"/>
        <v>151.30000000000018</v>
      </c>
      <c r="AD40" s="27">
        <f>+AC40/O40*100</f>
        <v>11.052670027029015</v>
      </c>
    </row>
    <row r="41" spans="2:30" ht="18" customHeight="1" x14ac:dyDescent="0.2">
      <c r="B41" s="66" t="s">
        <v>18</v>
      </c>
      <c r="C41" s="28">
        <v>0</v>
      </c>
      <c r="D41" s="27">
        <v>0</v>
      </c>
      <c r="E41" s="27">
        <v>0</v>
      </c>
      <c r="F41" s="27">
        <v>0</v>
      </c>
      <c r="G41" s="27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f>SUM(C41:N41)</f>
        <v>0</v>
      </c>
      <c r="P41" s="28">
        <v>0</v>
      </c>
      <c r="Q41" s="27">
        <v>0</v>
      </c>
      <c r="R41" s="27">
        <v>0</v>
      </c>
      <c r="S41" s="27">
        <v>0</v>
      </c>
      <c r="T41" s="27">
        <v>0</v>
      </c>
      <c r="U41" s="27">
        <v>0</v>
      </c>
      <c r="V41" s="27">
        <v>0</v>
      </c>
      <c r="W41" s="27">
        <v>0</v>
      </c>
      <c r="X41" s="27">
        <v>0</v>
      </c>
      <c r="Y41" s="27">
        <v>0</v>
      </c>
      <c r="Z41" s="27">
        <v>0</v>
      </c>
      <c r="AA41" s="27">
        <v>0</v>
      </c>
      <c r="AB41" s="27">
        <f>SUM(P41:AA41)</f>
        <v>0</v>
      </c>
      <c r="AC41" s="46">
        <f t="shared" si="20"/>
        <v>0</v>
      </c>
      <c r="AD41" s="58">
        <v>0</v>
      </c>
    </row>
    <row r="42" spans="2:30" ht="18" customHeight="1" x14ac:dyDescent="0.2">
      <c r="B42" s="60" t="s">
        <v>61</v>
      </c>
      <c r="C42" s="14">
        <v>0</v>
      </c>
      <c r="D42" s="26">
        <v>0</v>
      </c>
      <c r="E42" s="26">
        <v>0</v>
      </c>
      <c r="F42" s="26">
        <v>0</v>
      </c>
      <c r="G42" s="26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f>SUM(C42:N42)</f>
        <v>0</v>
      </c>
      <c r="P42" s="14">
        <v>0</v>
      </c>
      <c r="Q42" s="26">
        <v>0</v>
      </c>
      <c r="R42" s="26">
        <v>0</v>
      </c>
      <c r="S42" s="26">
        <v>0</v>
      </c>
      <c r="T42" s="26">
        <v>0</v>
      </c>
      <c r="U42" s="26">
        <v>0</v>
      </c>
      <c r="V42" s="26">
        <v>0</v>
      </c>
      <c r="W42" s="26">
        <v>0</v>
      </c>
      <c r="X42" s="26">
        <v>0</v>
      </c>
      <c r="Y42" s="26">
        <v>0</v>
      </c>
      <c r="Z42" s="26">
        <v>0</v>
      </c>
      <c r="AA42" s="26">
        <v>0</v>
      </c>
      <c r="AB42" s="26">
        <f>SUM(P42:AA42)</f>
        <v>0</v>
      </c>
      <c r="AC42" s="50">
        <f t="shared" si="20"/>
        <v>0</v>
      </c>
      <c r="AD42" s="58">
        <v>0</v>
      </c>
    </row>
    <row r="43" spans="2:30" ht="18" customHeight="1" x14ac:dyDescent="0.2">
      <c r="B43" s="49" t="s">
        <v>62</v>
      </c>
      <c r="C43" s="14">
        <f t="shared" ref="C43:N43" si="34">+C44+C51+C52</f>
        <v>116.7</v>
      </c>
      <c r="D43" s="14">
        <f t="shared" si="34"/>
        <v>95.6</v>
      </c>
      <c r="E43" s="14">
        <f t="shared" si="34"/>
        <v>1555</v>
      </c>
      <c r="F43" s="14">
        <f t="shared" si="34"/>
        <v>49</v>
      </c>
      <c r="G43" s="14">
        <f t="shared" si="34"/>
        <v>52.9</v>
      </c>
      <c r="H43" s="14">
        <f t="shared" si="34"/>
        <v>7968.2</v>
      </c>
      <c r="I43" s="14">
        <f t="shared" si="34"/>
        <v>1079.3</v>
      </c>
      <c r="J43" s="14">
        <f t="shared" si="34"/>
        <v>108.5</v>
      </c>
      <c r="K43" s="14">
        <f t="shared" si="34"/>
        <v>106.8</v>
      </c>
      <c r="L43" s="14">
        <f t="shared" si="34"/>
        <v>253.7</v>
      </c>
      <c r="M43" s="14">
        <f t="shared" si="34"/>
        <v>141.4</v>
      </c>
      <c r="N43" s="14">
        <f t="shared" si="34"/>
        <v>1584</v>
      </c>
      <c r="O43" s="14">
        <f>+O44+O51+O52</f>
        <v>13111.1</v>
      </c>
      <c r="P43" s="14">
        <f t="shared" ref="P43:AA43" si="35">+P44+P51+P52</f>
        <v>58.8</v>
      </c>
      <c r="Q43" s="26">
        <f t="shared" si="35"/>
        <v>46.2</v>
      </c>
      <c r="R43" s="26">
        <f t="shared" si="35"/>
        <v>42.8</v>
      </c>
      <c r="S43" s="26">
        <f t="shared" si="35"/>
        <v>53.1</v>
      </c>
      <c r="T43" s="26">
        <f t="shared" si="35"/>
        <v>61.7</v>
      </c>
      <c r="U43" s="26">
        <f t="shared" si="35"/>
        <v>78</v>
      </c>
      <c r="V43" s="26">
        <f t="shared" si="35"/>
        <v>56.7</v>
      </c>
      <c r="W43" s="26">
        <f t="shared" si="35"/>
        <v>9380</v>
      </c>
      <c r="X43" s="26">
        <f t="shared" si="35"/>
        <v>39.799999999999997</v>
      </c>
      <c r="Y43" s="26">
        <f t="shared" si="35"/>
        <v>40.1</v>
      </c>
      <c r="Z43" s="26">
        <f t="shared" si="35"/>
        <v>42.2</v>
      </c>
      <c r="AA43" s="26">
        <f t="shared" si="35"/>
        <v>374.6</v>
      </c>
      <c r="AB43" s="26">
        <f>+AB44+AB51+AB52</f>
        <v>10274.000000000002</v>
      </c>
      <c r="AC43" s="26">
        <f t="shared" si="20"/>
        <v>-2837.0999999999985</v>
      </c>
      <c r="AD43" s="26">
        <f t="shared" ref="AD43:AD67" si="36">+AC43/O43*100</f>
        <v>-21.638916643149685</v>
      </c>
    </row>
    <row r="44" spans="2:30" ht="18" customHeight="1" x14ac:dyDescent="0.2">
      <c r="B44" s="39" t="s">
        <v>63</v>
      </c>
      <c r="C44" s="26">
        <f t="shared" ref="C44:N44" si="37">+C45+C48+C50</f>
        <v>116.7</v>
      </c>
      <c r="D44" s="26">
        <f t="shared" si="37"/>
        <v>95.6</v>
      </c>
      <c r="E44" s="26">
        <f t="shared" si="37"/>
        <v>1555</v>
      </c>
      <c r="F44" s="26">
        <f t="shared" si="37"/>
        <v>48.9</v>
      </c>
      <c r="G44" s="26">
        <f t="shared" si="37"/>
        <v>52.9</v>
      </c>
      <c r="H44" s="26">
        <f t="shared" si="37"/>
        <v>7968.2</v>
      </c>
      <c r="I44" s="26">
        <f t="shared" si="37"/>
        <v>1079.3</v>
      </c>
      <c r="J44" s="26">
        <f t="shared" si="37"/>
        <v>108.5</v>
      </c>
      <c r="K44" s="26">
        <f t="shared" si="37"/>
        <v>106.8</v>
      </c>
      <c r="L44" s="26">
        <f t="shared" si="37"/>
        <v>253.7</v>
      </c>
      <c r="M44" s="26">
        <f t="shared" si="37"/>
        <v>141.30000000000001</v>
      </c>
      <c r="N44" s="26">
        <f t="shared" si="37"/>
        <v>1584</v>
      </c>
      <c r="O44" s="26">
        <f>+O45+O48+O50</f>
        <v>13110.9</v>
      </c>
      <c r="P44" s="26">
        <f t="shared" ref="P44:AA44" si="38">+P45+P48+P50</f>
        <v>58.8</v>
      </c>
      <c r="Q44" s="26">
        <f t="shared" si="38"/>
        <v>46.2</v>
      </c>
      <c r="R44" s="26">
        <f t="shared" si="38"/>
        <v>42.8</v>
      </c>
      <c r="S44" s="26">
        <f t="shared" si="38"/>
        <v>53.1</v>
      </c>
      <c r="T44" s="26">
        <f t="shared" si="38"/>
        <v>61.7</v>
      </c>
      <c r="U44" s="26">
        <f t="shared" si="38"/>
        <v>78</v>
      </c>
      <c r="V44" s="26">
        <f t="shared" si="38"/>
        <v>56.6</v>
      </c>
      <c r="W44" s="26">
        <f t="shared" si="38"/>
        <v>8872.2999999999993</v>
      </c>
      <c r="X44" s="26">
        <f t="shared" si="38"/>
        <v>39.799999999999997</v>
      </c>
      <c r="Y44" s="26">
        <f t="shared" si="38"/>
        <v>40.1</v>
      </c>
      <c r="Z44" s="26">
        <f t="shared" si="38"/>
        <v>42.1</v>
      </c>
      <c r="AA44" s="26">
        <f t="shared" si="38"/>
        <v>374.6</v>
      </c>
      <c r="AB44" s="26">
        <f>+AB45+AB48+AB50</f>
        <v>9766.1</v>
      </c>
      <c r="AC44" s="26">
        <f t="shared" si="20"/>
        <v>-3344.7999999999993</v>
      </c>
      <c r="AD44" s="26">
        <f t="shared" si="36"/>
        <v>-25.51159722063321</v>
      </c>
    </row>
    <row r="45" spans="2:30" ht="18" customHeight="1" x14ac:dyDescent="0.2">
      <c r="B45" s="69" t="s">
        <v>64</v>
      </c>
      <c r="C45" s="14">
        <f t="shared" ref="C45:M45" si="39">SUM(C46:C47)</f>
        <v>0</v>
      </c>
      <c r="D45" s="14">
        <f t="shared" ref="D45:F45" si="40">SUM(D46:D47)</f>
        <v>0</v>
      </c>
      <c r="E45" s="14">
        <f t="shared" si="40"/>
        <v>1504.3</v>
      </c>
      <c r="F45" s="14">
        <f t="shared" si="40"/>
        <v>0</v>
      </c>
      <c r="G45" s="14">
        <f t="shared" si="39"/>
        <v>0</v>
      </c>
      <c r="H45" s="14">
        <f t="shared" si="39"/>
        <v>7929.3</v>
      </c>
      <c r="I45" s="14">
        <f t="shared" si="39"/>
        <v>1000</v>
      </c>
      <c r="J45" s="14">
        <f t="shared" ref="J45:L45" si="41">SUM(J46:J47)</f>
        <v>0</v>
      </c>
      <c r="K45" s="14">
        <f t="shared" si="41"/>
        <v>0</v>
      </c>
      <c r="L45" s="14">
        <f t="shared" si="41"/>
        <v>0</v>
      </c>
      <c r="M45" s="14">
        <f t="shared" si="39"/>
        <v>0</v>
      </c>
      <c r="N45" s="14">
        <f t="shared" ref="N45" si="42">SUM(N46:N47)</f>
        <v>0</v>
      </c>
      <c r="O45" s="14">
        <f>SUM(O46:O47)</f>
        <v>10433.6</v>
      </c>
      <c r="P45" s="14">
        <f t="shared" ref="P45:AA45" si="43">SUM(P46:P47)</f>
        <v>0</v>
      </c>
      <c r="Q45" s="26">
        <f t="shared" si="43"/>
        <v>0</v>
      </c>
      <c r="R45" s="26">
        <f t="shared" si="43"/>
        <v>0</v>
      </c>
      <c r="S45" s="26">
        <f t="shared" si="43"/>
        <v>0</v>
      </c>
      <c r="T45" s="26">
        <f t="shared" si="43"/>
        <v>0</v>
      </c>
      <c r="U45" s="26">
        <f t="shared" si="43"/>
        <v>0</v>
      </c>
      <c r="V45" s="26">
        <f t="shared" si="43"/>
        <v>0</v>
      </c>
      <c r="W45" s="26">
        <f t="shared" si="43"/>
        <v>8820</v>
      </c>
      <c r="X45" s="26">
        <f t="shared" si="43"/>
        <v>0</v>
      </c>
      <c r="Y45" s="26">
        <f t="shared" si="43"/>
        <v>0</v>
      </c>
      <c r="Z45" s="26">
        <f t="shared" si="43"/>
        <v>0</v>
      </c>
      <c r="AA45" s="26">
        <f t="shared" si="43"/>
        <v>0</v>
      </c>
      <c r="AB45" s="26">
        <f>SUM(AB46:AB47)</f>
        <v>8820</v>
      </c>
      <c r="AC45" s="26">
        <f t="shared" si="20"/>
        <v>-1613.6000000000004</v>
      </c>
      <c r="AD45" s="26">
        <f t="shared" si="36"/>
        <v>-15.46541941420028</v>
      </c>
    </row>
    <row r="46" spans="2:30" ht="18" customHeight="1" x14ac:dyDescent="0.2">
      <c r="B46" s="70" t="s">
        <v>65</v>
      </c>
      <c r="C46" s="28">
        <v>0</v>
      </c>
      <c r="D46" s="27">
        <v>0</v>
      </c>
      <c r="E46" s="27">
        <v>0</v>
      </c>
      <c r="F46" s="27">
        <v>0</v>
      </c>
      <c r="G46" s="27">
        <v>0</v>
      </c>
      <c r="H46" s="12">
        <v>7929.3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f>SUM(C46:N46)</f>
        <v>7929.3</v>
      </c>
      <c r="P46" s="28">
        <v>0</v>
      </c>
      <c r="Q46" s="27">
        <v>0</v>
      </c>
      <c r="R46" s="27">
        <v>0</v>
      </c>
      <c r="S46" s="27">
        <v>0</v>
      </c>
      <c r="T46" s="27">
        <v>0</v>
      </c>
      <c r="U46" s="27">
        <v>0</v>
      </c>
      <c r="V46" s="27">
        <v>0</v>
      </c>
      <c r="W46" s="27">
        <v>8820</v>
      </c>
      <c r="X46" s="27">
        <v>0</v>
      </c>
      <c r="Y46" s="27">
        <v>0</v>
      </c>
      <c r="Z46" s="27">
        <v>0</v>
      </c>
      <c r="AA46" s="27">
        <v>0</v>
      </c>
      <c r="AB46" s="27">
        <f>SUM(P46:AA46)</f>
        <v>8820</v>
      </c>
      <c r="AC46" s="27">
        <f t="shared" si="20"/>
        <v>890.69999999999982</v>
      </c>
      <c r="AD46" s="57">
        <v>0</v>
      </c>
    </row>
    <row r="47" spans="2:30" ht="18" customHeight="1" x14ac:dyDescent="0.2">
      <c r="B47" s="70" t="s">
        <v>66</v>
      </c>
      <c r="C47" s="28">
        <v>0</v>
      </c>
      <c r="D47" s="28">
        <v>0</v>
      </c>
      <c r="E47" s="28">
        <v>1504.3</v>
      </c>
      <c r="F47" s="28">
        <v>0</v>
      </c>
      <c r="G47" s="28">
        <v>0</v>
      </c>
      <c r="H47" s="8">
        <v>0</v>
      </c>
      <c r="I47" s="8">
        <v>1000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12">
        <f>SUM(C47:N47)</f>
        <v>2504.3000000000002</v>
      </c>
      <c r="P47" s="28">
        <v>0</v>
      </c>
      <c r="Q47" s="28">
        <v>0</v>
      </c>
      <c r="R47" s="28">
        <v>0</v>
      </c>
      <c r="S47" s="28">
        <v>0</v>
      </c>
      <c r="T47" s="28">
        <v>0</v>
      </c>
      <c r="U47" s="28">
        <v>0</v>
      </c>
      <c r="V47" s="28">
        <v>0</v>
      </c>
      <c r="W47" s="28">
        <v>0</v>
      </c>
      <c r="X47" s="28">
        <v>0</v>
      </c>
      <c r="Y47" s="28">
        <v>0</v>
      </c>
      <c r="Z47" s="28">
        <v>0</v>
      </c>
      <c r="AA47" s="28">
        <v>0</v>
      </c>
      <c r="AB47" s="27">
        <f>SUM(P47:AA47)</f>
        <v>0</v>
      </c>
      <c r="AC47" s="27">
        <f t="shared" si="20"/>
        <v>-2504.3000000000002</v>
      </c>
      <c r="AD47" s="27">
        <f>+AC47/O47*100</f>
        <v>-100</v>
      </c>
    </row>
    <row r="48" spans="2:30" ht="18" customHeight="1" x14ac:dyDescent="0.2">
      <c r="B48" s="41" t="s">
        <v>67</v>
      </c>
      <c r="C48" s="14">
        <f t="shared" ref="C48:U48" si="44">SUM(C49:C49)</f>
        <v>108.9</v>
      </c>
      <c r="D48" s="14">
        <f t="shared" si="44"/>
        <v>95.6</v>
      </c>
      <c r="E48" s="14">
        <f t="shared" si="44"/>
        <v>50.7</v>
      </c>
      <c r="F48" s="14">
        <f t="shared" si="44"/>
        <v>48.9</v>
      </c>
      <c r="G48" s="14">
        <f t="shared" si="44"/>
        <v>52.9</v>
      </c>
      <c r="H48" s="14">
        <f t="shared" si="44"/>
        <v>38.9</v>
      </c>
      <c r="I48" s="14">
        <f t="shared" si="44"/>
        <v>79.3</v>
      </c>
      <c r="J48" s="14">
        <f t="shared" si="44"/>
        <v>108.5</v>
      </c>
      <c r="K48" s="14">
        <f t="shared" si="44"/>
        <v>106.8</v>
      </c>
      <c r="L48" s="14">
        <f t="shared" si="44"/>
        <v>253.7</v>
      </c>
      <c r="M48" s="14">
        <f t="shared" si="44"/>
        <v>141.30000000000001</v>
      </c>
      <c r="N48" s="14">
        <f t="shared" si="44"/>
        <v>1584</v>
      </c>
      <c r="O48" s="14">
        <f>SUM(O49:O49)</f>
        <v>2669.5</v>
      </c>
      <c r="P48" s="14">
        <f t="shared" si="44"/>
        <v>58.8</v>
      </c>
      <c r="Q48" s="26">
        <f t="shared" si="44"/>
        <v>46.2</v>
      </c>
      <c r="R48" s="26">
        <f t="shared" si="44"/>
        <v>42.8</v>
      </c>
      <c r="S48" s="26">
        <f t="shared" si="44"/>
        <v>53.1</v>
      </c>
      <c r="T48" s="26">
        <f t="shared" si="44"/>
        <v>61.7</v>
      </c>
      <c r="U48" s="26">
        <f t="shared" si="44"/>
        <v>78</v>
      </c>
      <c r="V48" s="26">
        <f t="shared" ref="V48:AB48" si="45">SUM(V49:V49)</f>
        <v>56.6</v>
      </c>
      <c r="W48" s="26">
        <f t="shared" si="45"/>
        <v>52.3</v>
      </c>
      <c r="X48" s="26">
        <f t="shared" si="45"/>
        <v>39.799999999999997</v>
      </c>
      <c r="Y48" s="26">
        <f t="shared" si="45"/>
        <v>40.1</v>
      </c>
      <c r="Z48" s="26">
        <f t="shared" si="45"/>
        <v>42.1</v>
      </c>
      <c r="AA48" s="26">
        <f t="shared" si="45"/>
        <v>374.6</v>
      </c>
      <c r="AB48" s="26">
        <f t="shared" si="45"/>
        <v>946.10000000000014</v>
      </c>
      <c r="AC48" s="26">
        <f t="shared" si="20"/>
        <v>-1723.3999999999999</v>
      </c>
      <c r="AD48" s="26">
        <f t="shared" si="36"/>
        <v>-64.558906162202661</v>
      </c>
    </row>
    <row r="49" spans="2:32" ht="18" customHeight="1" x14ac:dyDescent="0.2">
      <c r="B49" s="70" t="s">
        <v>68</v>
      </c>
      <c r="C49" s="71">
        <v>108.9</v>
      </c>
      <c r="D49" s="72">
        <v>95.6</v>
      </c>
      <c r="E49" s="72">
        <v>50.7</v>
      </c>
      <c r="F49" s="72">
        <v>48.9</v>
      </c>
      <c r="G49" s="72">
        <v>52.9</v>
      </c>
      <c r="H49" s="73">
        <v>38.9</v>
      </c>
      <c r="I49" s="73">
        <v>79.3</v>
      </c>
      <c r="J49" s="73">
        <v>108.5</v>
      </c>
      <c r="K49" s="73">
        <v>106.8</v>
      </c>
      <c r="L49" s="73">
        <v>253.7</v>
      </c>
      <c r="M49" s="73">
        <v>141.30000000000001</v>
      </c>
      <c r="N49" s="73">
        <v>1584</v>
      </c>
      <c r="O49" s="12">
        <f>SUM(C49:N49)</f>
        <v>2669.5</v>
      </c>
      <c r="P49" s="71">
        <f>+[41]PP!P91</f>
        <v>58.8</v>
      </c>
      <c r="Q49" s="72">
        <f>+[41]PP!Q91</f>
        <v>46.2</v>
      </c>
      <c r="R49" s="72">
        <f>+[41]PP!R91</f>
        <v>42.8</v>
      </c>
      <c r="S49" s="72">
        <f>+[41]PP!S91</f>
        <v>53.1</v>
      </c>
      <c r="T49" s="72">
        <f>+[41]PP!T91</f>
        <v>61.7</v>
      </c>
      <c r="U49" s="72">
        <f>+[41]PP!U91</f>
        <v>78</v>
      </c>
      <c r="V49" s="72">
        <f>+[41]PP!V91</f>
        <v>56.6</v>
      </c>
      <c r="W49" s="72">
        <f>+[41]PP!W91</f>
        <v>52.3</v>
      </c>
      <c r="X49" s="72">
        <f>+[41]PP!X91</f>
        <v>39.799999999999997</v>
      </c>
      <c r="Y49" s="72">
        <f>+[41]PP!Y91</f>
        <v>40.1</v>
      </c>
      <c r="Z49" s="72">
        <f>+[41]PP!Z91</f>
        <v>42.1</v>
      </c>
      <c r="AA49" s="72">
        <f>+[41]PP!AA91</f>
        <v>374.6</v>
      </c>
      <c r="AB49" s="72">
        <f>SUM(P49:AA49)</f>
        <v>946.10000000000014</v>
      </c>
      <c r="AC49" s="72">
        <f t="shared" si="20"/>
        <v>-1723.3999999999999</v>
      </c>
      <c r="AD49" s="27">
        <f t="shared" si="36"/>
        <v>-64.558906162202661</v>
      </c>
    </row>
    <row r="50" spans="2:32" ht="18" customHeight="1" x14ac:dyDescent="0.2">
      <c r="B50" s="41" t="s">
        <v>69</v>
      </c>
      <c r="C50" s="74">
        <v>7.8</v>
      </c>
      <c r="D50" s="74">
        <v>0</v>
      </c>
      <c r="E50" s="74">
        <v>0</v>
      </c>
      <c r="F50" s="74">
        <v>0</v>
      </c>
      <c r="G50" s="74">
        <v>0</v>
      </c>
      <c r="H50" s="75">
        <v>0</v>
      </c>
      <c r="I50" s="75">
        <v>0</v>
      </c>
      <c r="J50" s="75">
        <v>0</v>
      </c>
      <c r="K50" s="75">
        <v>0</v>
      </c>
      <c r="L50" s="75">
        <v>0</v>
      </c>
      <c r="M50" s="75">
        <v>0</v>
      </c>
      <c r="N50" s="75">
        <v>0</v>
      </c>
      <c r="O50" s="25">
        <f>SUM(C50:N50)</f>
        <v>7.8</v>
      </c>
      <c r="P50" s="74">
        <f>+[41]PP!P94</f>
        <v>0</v>
      </c>
      <c r="Q50" s="74">
        <f>+[41]PP!Q94</f>
        <v>0</v>
      </c>
      <c r="R50" s="74">
        <f>+[41]PP!R94</f>
        <v>0</v>
      </c>
      <c r="S50" s="74">
        <f>+[41]PP!S94</f>
        <v>0</v>
      </c>
      <c r="T50" s="74">
        <f>+[41]PP!T94</f>
        <v>0</v>
      </c>
      <c r="U50" s="74">
        <f>+[41]PP!U94</f>
        <v>0</v>
      </c>
      <c r="V50" s="74">
        <f>+[41]PP!V94</f>
        <v>0</v>
      </c>
      <c r="W50" s="74">
        <f>+[41]PP!W94</f>
        <v>0</v>
      </c>
      <c r="X50" s="74">
        <f>+[41]PP!X94</f>
        <v>0</v>
      </c>
      <c r="Y50" s="74">
        <f>+[41]PP!Y94</f>
        <v>0</v>
      </c>
      <c r="Z50" s="74">
        <f>+[41]PP!Z94</f>
        <v>0</v>
      </c>
      <c r="AA50" s="74">
        <f>+[41]PP!AA94</f>
        <v>0</v>
      </c>
      <c r="AB50" s="74">
        <f>SUM(P50:AA50)</f>
        <v>0</v>
      </c>
      <c r="AC50" s="74">
        <f t="shared" si="20"/>
        <v>-7.8</v>
      </c>
      <c r="AD50" s="26">
        <f t="shared" si="36"/>
        <v>-100</v>
      </c>
    </row>
    <row r="51" spans="2:32" ht="18" customHeight="1" x14ac:dyDescent="0.2">
      <c r="B51" s="39" t="s">
        <v>25</v>
      </c>
      <c r="C51" s="76">
        <v>0</v>
      </c>
      <c r="D51" s="76">
        <v>0</v>
      </c>
      <c r="E51" s="76">
        <v>0</v>
      </c>
      <c r="F51" s="76">
        <v>0.1</v>
      </c>
      <c r="G51" s="76">
        <v>0</v>
      </c>
      <c r="H51" s="77">
        <v>0</v>
      </c>
      <c r="I51" s="77">
        <v>0</v>
      </c>
      <c r="J51" s="77">
        <v>0</v>
      </c>
      <c r="K51" s="77">
        <v>0</v>
      </c>
      <c r="L51" s="77">
        <v>0</v>
      </c>
      <c r="M51" s="77">
        <v>0.1</v>
      </c>
      <c r="N51" s="77">
        <v>0</v>
      </c>
      <c r="O51" s="25">
        <f>SUM(C51:N51)</f>
        <v>0.2</v>
      </c>
      <c r="P51" s="76">
        <v>0</v>
      </c>
      <c r="Q51" s="76">
        <v>0</v>
      </c>
      <c r="R51" s="76">
        <v>0</v>
      </c>
      <c r="S51" s="76">
        <v>0</v>
      </c>
      <c r="T51" s="76">
        <v>0</v>
      </c>
      <c r="U51" s="76">
        <v>0</v>
      </c>
      <c r="V51" s="76">
        <v>0.1</v>
      </c>
      <c r="W51" s="76">
        <v>0</v>
      </c>
      <c r="X51" s="76">
        <v>0</v>
      </c>
      <c r="Y51" s="76">
        <v>0</v>
      </c>
      <c r="Z51" s="76">
        <v>0.1</v>
      </c>
      <c r="AA51" s="76">
        <v>0</v>
      </c>
      <c r="AB51" s="63">
        <f>SUM(P51:AA51)</f>
        <v>0.2</v>
      </c>
      <c r="AC51" s="63">
        <f t="shared" si="20"/>
        <v>0</v>
      </c>
      <c r="AD51" s="26">
        <v>0</v>
      </c>
    </row>
    <row r="52" spans="2:32" ht="18" customHeight="1" x14ac:dyDescent="0.2">
      <c r="B52" s="39" t="s">
        <v>26</v>
      </c>
      <c r="C52" s="14">
        <f t="shared" ref="C52:AA52" si="46">+C53+C54</f>
        <v>0</v>
      </c>
      <c r="D52" s="14">
        <f t="shared" si="46"/>
        <v>0</v>
      </c>
      <c r="E52" s="14">
        <f t="shared" si="46"/>
        <v>0</v>
      </c>
      <c r="F52" s="14">
        <f t="shared" si="46"/>
        <v>0</v>
      </c>
      <c r="G52" s="14">
        <f t="shared" si="46"/>
        <v>0</v>
      </c>
      <c r="H52" s="14">
        <f t="shared" si="46"/>
        <v>0</v>
      </c>
      <c r="I52" s="14">
        <f t="shared" si="46"/>
        <v>0</v>
      </c>
      <c r="J52" s="14">
        <f t="shared" si="46"/>
        <v>0</v>
      </c>
      <c r="K52" s="14">
        <f t="shared" si="46"/>
        <v>0</v>
      </c>
      <c r="L52" s="14">
        <f t="shared" si="46"/>
        <v>0</v>
      </c>
      <c r="M52" s="14">
        <f t="shared" si="46"/>
        <v>0</v>
      </c>
      <c r="N52" s="14">
        <f t="shared" si="46"/>
        <v>0</v>
      </c>
      <c r="O52" s="14">
        <f>+O53+O54</f>
        <v>0</v>
      </c>
      <c r="P52" s="14">
        <f t="shared" si="46"/>
        <v>0</v>
      </c>
      <c r="Q52" s="14">
        <f t="shared" si="46"/>
        <v>0</v>
      </c>
      <c r="R52" s="14">
        <f t="shared" si="46"/>
        <v>0</v>
      </c>
      <c r="S52" s="14">
        <f t="shared" si="46"/>
        <v>0</v>
      </c>
      <c r="T52" s="14">
        <f t="shared" si="46"/>
        <v>0</v>
      </c>
      <c r="U52" s="14">
        <f t="shared" si="46"/>
        <v>0</v>
      </c>
      <c r="V52" s="14">
        <f t="shared" si="46"/>
        <v>0</v>
      </c>
      <c r="W52" s="14">
        <f t="shared" si="46"/>
        <v>507.7</v>
      </c>
      <c r="X52" s="14">
        <f t="shared" si="46"/>
        <v>0</v>
      </c>
      <c r="Y52" s="14">
        <f t="shared" si="46"/>
        <v>0</v>
      </c>
      <c r="Z52" s="14">
        <f t="shared" si="46"/>
        <v>0</v>
      </c>
      <c r="AA52" s="14">
        <f t="shared" si="46"/>
        <v>0</v>
      </c>
      <c r="AB52" s="14">
        <f>+AB53+AB54</f>
        <v>507.7</v>
      </c>
      <c r="AC52" s="14">
        <f t="shared" si="20"/>
        <v>507.7</v>
      </c>
      <c r="AD52" s="26">
        <v>0</v>
      </c>
    </row>
    <row r="53" spans="2:32" ht="18" customHeight="1" x14ac:dyDescent="0.2">
      <c r="B53" s="78" t="s">
        <v>70</v>
      </c>
      <c r="C53" s="28">
        <v>0</v>
      </c>
      <c r="D53" s="27">
        <v>0</v>
      </c>
      <c r="E53" s="27">
        <v>0</v>
      </c>
      <c r="F53" s="27">
        <v>0</v>
      </c>
      <c r="G53" s="27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f>SUM(C53:N53)</f>
        <v>0</v>
      </c>
      <c r="P53" s="28">
        <f>+[41]PP!P99</f>
        <v>0</v>
      </c>
      <c r="Q53" s="27">
        <v>0</v>
      </c>
      <c r="R53" s="27">
        <v>0</v>
      </c>
      <c r="S53" s="27">
        <v>0</v>
      </c>
      <c r="T53" s="27">
        <v>0</v>
      </c>
      <c r="U53" s="27">
        <v>0</v>
      </c>
      <c r="V53" s="27">
        <v>0</v>
      </c>
      <c r="W53" s="27">
        <v>0</v>
      </c>
      <c r="X53" s="27">
        <v>0</v>
      </c>
      <c r="Y53" s="27">
        <v>0</v>
      </c>
      <c r="Z53" s="27">
        <v>0</v>
      </c>
      <c r="AA53" s="27">
        <v>0</v>
      </c>
      <c r="AB53" s="27">
        <f>SUM(P53:AA53)</f>
        <v>0</v>
      </c>
      <c r="AC53" s="27">
        <f t="shared" si="20"/>
        <v>0</v>
      </c>
      <c r="AD53" s="27">
        <v>0</v>
      </c>
    </row>
    <row r="54" spans="2:32" ht="18" customHeight="1" x14ac:dyDescent="0.2">
      <c r="B54" s="78" t="s">
        <v>18</v>
      </c>
      <c r="C54" s="79">
        <v>0</v>
      </c>
      <c r="D54" s="79">
        <v>0</v>
      </c>
      <c r="E54" s="79">
        <v>0</v>
      </c>
      <c r="F54" s="79">
        <v>0</v>
      </c>
      <c r="G54" s="79">
        <v>0</v>
      </c>
      <c r="H54" s="80">
        <v>0</v>
      </c>
      <c r="I54" s="80">
        <v>0</v>
      </c>
      <c r="J54" s="80">
        <v>0</v>
      </c>
      <c r="K54" s="80">
        <v>0</v>
      </c>
      <c r="L54" s="80">
        <v>0</v>
      </c>
      <c r="M54" s="80">
        <v>0</v>
      </c>
      <c r="N54" s="80">
        <v>0</v>
      </c>
      <c r="O54" s="12">
        <f>SUM(C54:N54)</f>
        <v>0</v>
      </c>
      <c r="P54" s="79">
        <v>0</v>
      </c>
      <c r="Q54" s="79">
        <v>0</v>
      </c>
      <c r="R54" s="79">
        <v>0</v>
      </c>
      <c r="S54" s="79">
        <v>0</v>
      </c>
      <c r="T54" s="79">
        <v>0</v>
      </c>
      <c r="U54" s="79">
        <v>0</v>
      </c>
      <c r="V54" s="79">
        <v>0</v>
      </c>
      <c r="W54" s="79">
        <v>507.7</v>
      </c>
      <c r="X54" s="79">
        <v>0</v>
      </c>
      <c r="Y54" s="79">
        <v>0</v>
      </c>
      <c r="Z54" s="79">
        <v>0</v>
      </c>
      <c r="AA54" s="79">
        <v>0</v>
      </c>
      <c r="AB54" s="27">
        <f>SUM(P54:AA54)</f>
        <v>507.7</v>
      </c>
      <c r="AC54" s="27">
        <f t="shared" si="20"/>
        <v>507.7</v>
      </c>
      <c r="AD54" s="27">
        <v>0</v>
      </c>
    </row>
    <row r="55" spans="2:32" ht="18" customHeight="1" x14ac:dyDescent="0.2">
      <c r="B55" s="49" t="s">
        <v>71</v>
      </c>
      <c r="C55" s="14">
        <f t="shared" ref="C55:N55" si="47">+C56+C59</f>
        <v>0</v>
      </c>
      <c r="D55" s="14">
        <f t="shared" si="47"/>
        <v>0</v>
      </c>
      <c r="E55" s="14">
        <f t="shared" si="47"/>
        <v>2737</v>
      </c>
      <c r="F55" s="14">
        <f t="shared" si="47"/>
        <v>544.29999999999995</v>
      </c>
      <c r="G55" s="14">
        <f t="shared" si="47"/>
        <v>815.4</v>
      </c>
      <c r="H55" s="14">
        <f t="shared" si="47"/>
        <v>848.9</v>
      </c>
      <c r="I55" s="14">
        <f t="shared" si="47"/>
        <v>0</v>
      </c>
      <c r="J55" s="14">
        <f t="shared" si="47"/>
        <v>0</v>
      </c>
      <c r="K55" s="14">
        <f t="shared" si="47"/>
        <v>0</v>
      </c>
      <c r="L55" s="14">
        <f t="shared" si="47"/>
        <v>879.19999999999993</v>
      </c>
      <c r="M55" s="14">
        <f t="shared" si="47"/>
        <v>1699.9</v>
      </c>
      <c r="N55" s="14">
        <f t="shared" si="47"/>
        <v>1142.4000000000001</v>
      </c>
      <c r="O55" s="14">
        <f>+O56+O59</f>
        <v>8667.1</v>
      </c>
      <c r="P55" s="14">
        <f t="shared" ref="P55:AA55" si="48">+P56+P59</f>
        <v>877.5</v>
      </c>
      <c r="Q55" s="26">
        <f t="shared" si="48"/>
        <v>0</v>
      </c>
      <c r="R55" s="26">
        <f t="shared" si="48"/>
        <v>1782.8</v>
      </c>
      <c r="S55" s="26">
        <f t="shared" si="48"/>
        <v>0</v>
      </c>
      <c r="T55" s="26">
        <f t="shared" si="48"/>
        <v>0</v>
      </c>
      <c r="U55" s="26">
        <f t="shared" si="48"/>
        <v>0</v>
      </c>
      <c r="V55" s="26">
        <f t="shared" si="48"/>
        <v>0</v>
      </c>
      <c r="W55" s="26">
        <f t="shared" si="48"/>
        <v>37.5</v>
      </c>
      <c r="X55" s="26">
        <f t="shared" si="48"/>
        <v>0</v>
      </c>
      <c r="Y55" s="26">
        <f t="shared" si="48"/>
        <v>75.7</v>
      </c>
      <c r="Z55" s="26">
        <f t="shared" si="48"/>
        <v>0</v>
      </c>
      <c r="AA55" s="26">
        <f t="shared" si="48"/>
        <v>0</v>
      </c>
      <c r="AB55" s="26">
        <f>+AB56+AB59</f>
        <v>2773.5</v>
      </c>
      <c r="AC55" s="26">
        <f t="shared" si="20"/>
        <v>-5893.6</v>
      </c>
      <c r="AD55" s="26">
        <f t="shared" si="36"/>
        <v>-67.999676939229957</v>
      </c>
    </row>
    <row r="56" spans="2:32" ht="18" customHeight="1" x14ac:dyDescent="0.2">
      <c r="B56" s="81" t="s">
        <v>72</v>
      </c>
      <c r="C56" s="82">
        <f t="shared" ref="C56:K56" si="49">+C57+C58</f>
        <v>0</v>
      </c>
      <c r="D56" s="82">
        <f t="shared" si="49"/>
        <v>0</v>
      </c>
      <c r="E56" s="82">
        <f t="shared" si="49"/>
        <v>0</v>
      </c>
      <c r="F56" s="82">
        <f t="shared" si="49"/>
        <v>0</v>
      </c>
      <c r="G56" s="82">
        <f t="shared" si="49"/>
        <v>0</v>
      </c>
      <c r="H56" s="82">
        <f t="shared" si="49"/>
        <v>25.3</v>
      </c>
      <c r="I56" s="82">
        <f t="shared" si="49"/>
        <v>0</v>
      </c>
      <c r="J56" s="82">
        <f t="shared" si="49"/>
        <v>0</v>
      </c>
      <c r="K56" s="82">
        <f t="shared" si="49"/>
        <v>0</v>
      </c>
      <c r="L56" s="82">
        <f>+L57+L58</f>
        <v>26.3</v>
      </c>
      <c r="M56" s="82">
        <f>+M57+M58</f>
        <v>0</v>
      </c>
      <c r="N56" s="82">
        <f>+N57+N58</f>
        <v>1142.4000000000001</v>
      </c>
      <c r="O56" s="82">
        <f>+O57+O58</f>
        <v>1194</v>
      </c>
      <c r="P56" s="82">
        <f t="shared" ref="P56:AA56" si="50">+P57+P58</f>
        <v>0</v>
      </c>
      <c r="Q56" s="83">
        <f t="shared" si="50"/>
        <v>0</v>
      </c>
      <c r="R56" s="83">
        <f t="shared" si="50"/>
        <v>17.8</v>
      </c>
      <c r="S56" s="83">
        <f t="shared" si="50"/>
        <v>0</v>
      </c>
      <c r="T56" s="83">
        <f t="shared" si="50"/>
        <v>0</v>
      </c>
      <c r="U56" s="83">
        <f t="shared" si="50"/>
        <v>0</v>
      </c>
      <c r="V56" s="83">
        <f t="shared" si="50"/>
        <v>0</v>
      </c>
      <c r="W56" s="83">
        <f t="shared" si="50"/>
        <v>37.5</v>
      </c>
      <c r="X56" s="83">
        <f t="shared" si="50"/>
        <v>0</v>
      </c>
      <c r="Y56" s="83">
        <f t="shared" si="50"/>
        <v>75.7</v>
      </c>
      <c r="Z56" s="83">
        <f t="shared" si="50"/>
        <v>0</v>
      </c>
      <c r="AA56" s="83">
        <f t="shared" si="50"/>
        <v>0</v>
      </c>
      <c r="AB56" s="83">
        <f>+AB57+AB58</f>
        <v>131</v>
      </c>
      <c r="AC56" s="83">
        <f t="shared" si="20"/>
        <v>-1063</v>
      </c>
      <c r="AD56" s="27">
        <v>0</v>
      </c>
    </row>
    <row r="57" spans="2:32" ht="18" customHeight="1" x14ac:dyDescent="0.2">
      <c r="B57" s="84" t="s">
        <v>73</v>
      </c>
      <c r="C57" s="28">
        <v>0</v>
      </c>
      <c r="D57" s="27">
        <v>0</v>
      </c>
      <c r="E57" s="27">
        <v>0</v>
      </c>
      <c r="F57" s="27">
        <v>0</v>
      </c>
      <c r="G57" s="27">
        <v>0</v>
      </c>
      <c r="H57" s="12">
        <v>25.3</v>
      </c>
      <c r="I57" s="12">
        <v>0</v>
      </c>
      <c r="J57" s="12">
        <v>0</v>
      </c>
      <c r="K57" s="12">
        <v>0</v>
      </c>
      <c r="L57" s="12">
        <v>26.3</v>
      </c>
      <c r="M57" s="12">
        <v>0</v>
      </c>
      <c r="N57" s="12">
        <v>0</v>
      </c>
      <c r="O57" s="12">
        <f>SUM(C57:N57)</f>
        <v>51.6</v>
      </c>
      <c r="P57" s="28">
        <f>+[41]PP!P103</f>
        <v>0</v>
      </c>
      <c r="Q57" s="27">
        <f>+[41]PP!Q103</f>
        <v>0</v>
      </c>
      <c r="R57" s="27">
        <f>+[41]PP!R103</f>
        <v>17.8</v>
      </c>
      <c r="S57" s="27">
        <f>+[41]PP!S103</f>
        <v>0</v>
      </c>
      <c r="T57" s="27">
        <f>+[41]PP!T103</f>
        <v>0</v>
      </c>
      <c r="U57" s="27">
        <f>+[41]PP!U103</f>
        <v>0</v>
      </c>
      <c r="V57" s="27">
        <f>+[41]PP!V103</f>
        <v>0</v>
      </c>
      <c r="W57" s="27">
        <f>+[41]PP!W103</f>
        <v>37.5</v>
      </c>
      <c r="X57" s="27">
        <f>+[41]PP!X103</f>
        <v>0</v>
      </c>
      <c r="Y57" s="27">
        <f>+[41]PP!Y103</f>
        <v>75.7</v>
      </c>
      <c r="Z57" s="27">
        <f>+[41]PP!Z103</f>
        <v>0</v>
      </c>
      <c r="AA57" s="27">
        <f>+[41]PP!AA103</f>
        <v>0</v>
      </c>
      <c r="AB57" s="27">
        <f>SUM(P57:AA57)</f>
        <v>131</v>
      </c>
      <c r="AC57" s="27">
        <f t="shared" si="20"/>
        <v>79.400000000000006</v>
      </c>
      <c r="AD57" s="27">
        <v>0</v>
      </c>
    </row>
    <row r="58" spans="2:32" ht="18" customHeight="1" x14ac:dyDescent="0.2">
      <c r="B58" s="84" t="s">
        <v>74</v>
      </c>
      <c r="C58" s="28">
        <v>0</v>
      </c>
      <c r="D58" s="27">
        <v>0</v>
      </c>
      <c r="E58" s="27">
        <v>0</v>
      </c>
      <c r="F58" s="27">
        <v>0</v>
      </c>
      <c r="G58" s="27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1142.4000000000001</v>
      </c>
      <c r="O58" s="12">
        <f>SUM(C58:N58)</f>
        <v>1142.4000000000001</v>
      </c>
      <c r="P58" s="28">
        <f>+[41]PP!P104</f>
        <v>0</v>
      </c>
      <c r="Q58" s="27">
        <f>+[41]PP!Q104</f>
        <v>0</v>
      </c>
      <c r="R58" s="27">
        <f>+[41]PP!R104</f>
        <v>0</v>
      </c>
      <c r="S58" s="27">
        <f>+[41]PP!S104</f>
        <v>0</v>
      </c>
      <c r="T58" s="27">
        <f>+[41]PP!T104</f>
        <v>0</v>
      </c>
      <c r="U58" s="27">
        <f>+[41]PP!U104</f>
        <v>0</v>
      </c>
      <c r="V58" s="27">
        <f>+[41]PP!V104</f>
        <v>0</v>
      </c>
      <c r="W58" s="27">
        <f>+[41]PP!W104</f>
        <v>0</v>
      </c>
      <c r="X58" s="27">
        <f>+[41]PP!X104</f>
        <v>0</v>
      </c>
      <c r="Y58" s="27">
        <f>+[41]PP!Y104</f>
        <v>0</v>
      </c>
      <c r="Z58" s="27">
        <f>+[41]PP!Z104</f>
        <v>0</v>
      </c>
      <c r="AA58" s="27">
        <f>+[41]PP!AA104</f>
        <v>0</v>
      </c>
      <c r="AB58" s="27">
        <f>SUM(P58:AA58)</f>
        <v>0</v>
      </c>
      <c r="AC58" s="27">
        <f t="shared" si="20"/>
        <v>-1142.4000000000001</v>
      </c>
      <c r="AD58" s="27">
        <v>0</v>
      </c>
    </row>
    <row r="59" spans="2:32" ht="18" customHeight="1" x14ac:dyDescent="0.2">
      <c r="B59" s="85" t="s">
        <v>75</v>
      </c>
      <c r="C59" s="28">
        <v>0</v>
      </c>
      <c r="D59" s="27">
        <v>0</v>
      </c>
      <c r="E59" s="27">
        <v>2737</v>
      </c>
      <c r="F59" s="27">
        <v>544.29999999999995</v>
      </c>
      <c r="G59" s="27">
        <v>815.4</v>
      </c>
      <c r="H59" s="12">
        <v>823.6</v>
      </c>
      <c r="I59" s="12">
        <v>0</v>
      </c>
      <c r="J59" s="12">
        <v>0</v>
      </c>
      <c r="K59" s="12">
        <v>0</v>
      </c>
      <c r="L59" s="12">
        <v>852.9</v>
      </c>
      <c r="M59" s="12">
        <v>1699.9</v>
      </c>
      <c r="N59" s="12">
        <v>0</v>
      </c>
      <c r="O59" s="12">
        <f>SUM(C59:N59)</f>
        <v>7473.1</v>
      </c>
      <c r="P59" s="28">
        <f>+[41]PP!P105</f>
        <v>877.5</v>
      </c>
      <c r="Q59" s="27">
        <f>+[41]PP!Q105</f>
        <v>0</v>
      </c>
      <c r="R59" s="27">
        <f>+[41]PP!R105</f>
        <v>1765</v>
      </c>
      <c r="S59" s="27">
        <v>0</v>
      </c>
      <c r="T59" s="27">
        <f>+[41]PP!T105</f>
        <v>0</v>
      </c>
      <c r="U59" s="27">
        <f>+[41]PP!U105</f>
        <v>0</v>
      </c>
      <c r="V59" s="27">
        <f>+[41]PP!V105</f>
        <v>0</v>
      </c>
      <c r="W59" s="27">
        <f>+[41]PP!W105</f>
        <v>0</v>
      </c>
      <c r="X59" s="27">
        <f>+[41]PP!X105</f>
        <v>0</v>
      </c>
      <c r="Y59" s="27">
        <f>+[41]PP!Y105</f>
        <v>0</v>
      </c>
      <c r="Z59" s="27">
        <f>+[41]PP!Z105</f>
        <v>0</v>
      </c>
      <c r="AA59" s="27">
        <f>+[41]PP!AA105</f>
        <v>0</v>
      </c>
      <c r="AB59" s="27">
        <f>SUM(P59:AA59)</f>
        <v>2642.5</v>
      </c>
      <c r="AC59" s="27">
        <f t="shared" si="20"/>
        <v>-4830.6000000000004</v>
      </c>
      <c r="AD59" s="26">
        <f t="shared" si="36"/>
        <v>-64.63984156508009</v>
      </c>
    </row>
    <row r="60" spans="2:32" ht="21" customHeight="1" x14ac:dyDescent="0.2">
      <c r="B60" s="86" t="s">
        <v>76</v>
      </c>
      <c r="C60" s="87">
        <f t="shared" ref="C60:AA60" si="51">+C55+C8</f>
        <v>888.2</v>
      </c>
      <c r="D60" s="87">
        <f t="shared" si="51"/>
        <v>690.30000000000007</v>
      </c>
      <c r="E60" s="87">
        <f t="shared" si="51"/>
        <v>5112.3</v>
      </c>
      <c r="F60" s="87">
        <f t="shared" si="51"/>
        <v>1250.8999999999999</v>
      </c>
      <c r="G60" s="87">
        <f t="shared" si="51"/>
        <v>1699.2</v>
      </c>
      <c r="H60" s="87">
        <f t="shared" si="51"/>
        <v>15291.9</v>
      </c>
      <c r="I60" s="87">
        <f t="shared" si="51"/>
        <v>2795.8999999999996</v>
      </c>
      <c r="J60" s="87">
        <f t="shared" si="51"/>
        <v>827</v>
      </c>
      <c r="K60" s="87">
        <f t="shared" si="51"/>
        <v>6286.9000000000005</v>
      </c>
      <c r="L60" s="87">
        <f t="shared" si="51"/>
        <v>2011.3000000000002</v>
      </c>
      <c r="M60" s="87">
        <f t="shared" si="51"/>
        <v>4792.8</v>
      </c>
      <c r="N60" s="87">
        <f>+N55+N8</f>
        <v>8521.5999999999985</v>
      </c>
      <c r="O60" s="87">
        <f>+O55+O8</f>
        <v>50168.299999999996</v>
      </c>
      <c r="P60" s="87">
        <f t="shared" si="51"/>
        <v>18906.7</v>
      </c>
      <c r="Q60" s="87">
        <f t="shared" si="51"/>
        <v>692.9</v>
      </c>
      <c r="R60" s="87">
        <f t="shared" si="51"/>
        <v>3265.3999999999996</v>
      </c>
      <c r="S60" s="87">
        <f t="shared" si="51"/>
        <v>1554.8000000000002</v>
      </c>
      <c r="T60" s="87">
        <f t="shared" si="51"/>
        <v>1117.8</v>
      </c>
      <c r="U60" s="87">
        <f t="shared" si="51"/>
        <v>1891.1</v>
      </c>
      <c r="V60" s="87">
        <f t="shared" si="51"/>
        <v>28956.9</v>
      </c>
      <c r="W60" s="87">
        <f t="shared" si="51"/>
        <v>11095.6</v>
      </c>
      <c r="X60" s="87">
        <f t="shared" si="51"/>
        <v>4370.8999999999996</v>
      </c>
      <c r="Y60" s="87">
        <f t="shared" si="51"/>
        <v>3224.1</v>
      </c>
      <c r="Z60" s="87">
        <f t="shared" si="51"/>
        <v>1091.2</v>
      </c>
      <c r="AA60" s="87">
        <f t="shared" si="51"/>
        <v>2139.6000000000004</v>
      </c>
      <c r="AB60" s="87">
        <f>+AB55+AB8</f>
        <v>78307</v>
      </c>
      <c r="AC60" s="87">
        <f t="shared" si="20"/>
        <v>28138.700000000004</v>
      </c>
      <c r="AD60" s="88">
        <f t="shared" si="36"/>
        <v>56.088605753035296</v>
      </c>
      <c r="AF60" s="15"/>
    </row>
    <row r="61" spans="2:32" ht="18" customHeight="1" x14ac:dyDescent="0.2">
      <c r="B61" s="38" t="s">
        <v>77</v>
      </c>
      <c r="C61" s="14">
        <f>+[41]PP!C107</f>
        <v>20.6</v>
      </c>
      <c r="D61" s="14">
        <f>+[41]PP!D107</f>
        <v>1.4</v>
      </c>
      <c r="E61" s="14">
        <f>+[41]PP!E107</f>
        <v>71.3</v>
      </c>
      <c r="F61" s="14">
        <f>+[41]PP!F107</f>
        <v>10.1</v>
      </c>
      <c r="G61" s="14">
        <f>+[41]PP!G107</f>
        <v>38.799999999999997</v>
      </c>
      <c r="H61" s="14">
        <f>+[41]PP!H107</f>
        <v>4.8</v>
      </c>
      <c r="I61" s="14">
        <f>+[41]PP!I107</f>
        <v>273.10000000000002</v>
      </c>
      <c r="J61" s="14">
        <f>+[41]PP!J107</f>
        <v>35.6</v>
      </c>
      <c r="K61" s="14">
        <f>+[41]PP!K107</f>
        <v>24.9</v>
      </c>
      <c r="L61" s="14">
        <f>+[41]PP!L107</f>
        <v>86.6</v>
      </c>
      <c r="M61" s="14">
        <f>+[41]PP!M107</f>
        <v>198.7</v>
      </c>
      <c r="N61" s="14">
        <f>+[41]PP!N107</f>
        <v>207</v>
      </c>
      <c r="O61" s="25">
        <f>SUM(C61:N61)</f>
        <v>972.90000000000009</v>
      </c>
      <c r="P61" s="14">
        <f>+[41]PP!P107</f>
        <v>92</v>
      </c>
      <c r="Q61" s="14">
        <f>+[41]PP!Q107</f>
        <v>30.2</v>
      </c>
      <c r="R61" s="14">
        <f>+[41]PP!R107</f>
        <v>39.4</v>
      </c>
      <c r="S61" s="14">
        <f>+[41]PP!S107</f>
        <v>14.8</v>
      </c>
      <c r="T61" s="14">
        <f>+[41]PP!T107</f>
        <v>107.3</v>
      </c>
      <c r="U61" s="14">
        <f>+[41]PP!U107</f>
        <v>0.8</v>
      </c>
      <c r="V61" s="14">
        <f>+[41]PP!V107</f>
        <v>133.5</v>
      </c>
      <c r="W61" s="14">
        <f>+[41]PP!W107</f>
        <v>20.7</v>
      </c>
      <c r="X61" s="14">
        <f>+[41]PP!X107</f>
        <v>0.8</v>
      </c>
      <c r="Y61" s="14">
        <f>+[41]PP!Y107</f>
        <v>4</v>
      </c>
      <c r="Z61" s="14">
        <f>+[41]PP!Z107</f>
        <v>36</v>
      </c>
      <c r="AA61" s="14">
        <f>+[41]PP!AA107</f>
        <v>141</v>
      </c>
      <c r="AB61" s="26">
        <f>SUM(P61:AA61)</f>
        <v>620.5</v>
      </c>
      <c r="AC61" s="26">
        <f t="shared" si="20"/>
        <v>-352.40000000000009</v>
      </c>
      <c r="AD61" s="25">
        <f t="shared" si="36"/>
        <v>-36.221605509302094</v>
      </c>
      <c r="AF61" s="15"/>
    </row>
    <row r="62" spans="2:32" ht="18" customHeight="1" x14ac:dyDescent="0.2">
      <c r="B62" s="38" t="s">
        <v>78</v>
      </c>
      <c r="C62" s="89">
        <f t="shared" ref="C62:AB62" si="52">+C67+C63+C78</f>
        <v>48395.399999999994</v>
      </c>
      <c r="D62" s="89">
        <f t="shared" si="52"/>
        <v>105966.7</v>
      </c>
      <c r="E62" s="89">
        <f t="shared" si="52"/>
        <v>12799.599999999999</v>
      </c>
      <c r="F62" s="89">
        <f t="shared" si="52"/>
        <v>8553.1</v>
      </c>
      <c r="G62" s="89">
        <f t="shared" si="52"/>
        <v>7238.2999999999993</v>
      </c>
      <c r="H62" s="89">
        <f t="shared" si="52"/>
        <v>26584.400000000001</v>
      </c>
      <c r="I62" s="89">
        <f t="shared" si="52"/>
        <v>28797.5</v>
      </c>
      <c r="J62" s="89">
        <f t="shared" si="52"/>
        <v>3012.2</v>
      </c>
      <c r="K62" s="89">
        <f t="shared" si="52"/>
        <v>31192.2</v>
      </c>
      <c r="L62" s="89">
        <f t="shared" si="52"/>
        <v>2646.3</v>
      </c>
      <c r="M62" s="89">
        <f t="shared" si="52"/>
        <v>12328.3</v>
      </c>
      <c r="N62" s="89">
        <f t="shared" si="52"/>
        <v>10605.1</v>
      </c>
      <c r="O62" s="89">
        <f t="shared" si="52"/>
        <v>298119.09999999998</v>
      </c>
      <c r="P62" s="89">
        <f t="shared" si="52"/>
        <v>67.3</v>
      </c>
      <c r="Q62" s="90">
        <f t="shared" si="52"/>
        <v>54497.9</v>
      </c>
      <c r="R62" s="90">
        <f t="shared" si="52"/>
        <v>16165.300000000001</v>
      </c>
      <c r="S62" s="90">
        <f t="shared" si="52"/>
        <v>19349.800000000003</v>
      </c>
      <c r="T62" s="90">
        <f t="shared" si="52"/>
        <v>41041.4</v>
      </c>
      <c r="U62" s="90">
        <f t="shared" si="52"/>
        <v>176.5</v>
      </c>
      <c r="V62" s="90">
        <f t="shared" si="52"/>
        <v>120011.1</v>
      </c>
      <c r="W62" s="90">
        <f t="shared" si="52"/>
        <v>5230.8999999999996</v>
      </c>
      <c r="X62" s="90">
        <f t="shared" si="52"/>
        <v>2450.1000000000004</v>
      </c>
      <c r="Y62" s="90">
        <f t="shared" si="52"/>
        <v>3426.1</v>
      </c>
      <c r="Z62" s="90">
        <f t="shared" si="52"/>
        <v>28842.1</v>
      </c>
      <c r="AA62" s="90">
        <f t="shared" si="52"/>
        <v>38130.6</v>
      </c>
      <c r="AB62" s="90">
        <f t="shared" si="52"/>
        <v>329389.10000000003</v>
      </c>
      <c r="AC62" s="90">
        <f t="shared" si="20"/>
        <v>31270.000000000058</v>
      </c>
      <c r="AD62" s="91">
        <f t="shared" si="36"/>
        <v>10.48909647184634</v>
      </c>
    </row>
    <row r="63" spans="2:32" ht="18" customHeight="1" x14ac:dyDescent="0.2">
      <c r="B63" s="92" t="s">
        <v>79</v>
      </c>
      <c r="C63" s="93">
        <f t="shared" ref="C63:AA63" si="53">+C65+C66+C64</f>
        <v>238.7</v>
      </c>
      <c r="D63" s="93">
        <f t="shared" si="53"/>
        <v>107.4</v>
      </c>
      <c r="E63" s="93">
        <f t="shared" si="53"/>
        <v>27.3</v>
      </c>
      <c r="F63" s="93">
        <f t="shared" si="53"/>
        <v>0</v>
      </c>
      <c r="G63" s="93">
        <f t="shared" si="53"/>
        <v>180.2</v>
      </c>
      <c r="H63" s="93">
        <f t="shared" si="53"/>
        <v>0</v>
      </c>
      <c r="I63" s="93">
        <f t="shared" si="53"/>
        <v>1706.4</v>
      </c>
      <c r="J63" s="93">
        <f t="shared" si="53"/>
        <v>28.6</v>
      </c>
      <c r="K63" s="93">
        <f t="shared" si="53"/>
        <v>849.5</v>
      </c>
      <c r="L63" s="93">
        <f t="shared" si="53"/>
        <v>120.4</v>
      </c>
      <c r="M63" s="93">
        <f t="shared" si="53"/>
        <v>0</v>
      </c>
      <c r="N63" s="93">
        <f t="shared" si="53"/>
        <v>83.1</v>
      </c>
      <c r="O63" s="93">
        <f>+O65+O66+O64</f>
        <v>3341.6</v>
      </c>
      <c r="P63" s="93">
        <f t="shared" si="53"/>
        <v>0</v>
      </c>
      <c r="Q63" s="93">
        <f t="shared" si="53"/>
        <v>59.9</v>
      </c>
      <c r="R63" s="93">
        <f t="shared" si="53"/>
        <v>0</v>
      </c>
      <c r="S63" s="93">
        <f t="shared" si="53"/>
        <v>123.9</v>
      </c>
      <c r="T63" s="93">
        <f t="shared" si="53"/>
        <v>0</v>
      </c>
      <c r="U63" s="93">
        <f t="shared" si="53"/>
        <v>0</v>
      </c>
      <c r="V63" s="93">
        <f t="shared" si="53"/>
        <v>125.5</v>
      </c>
      <c r="W63" s="93">
        <f t="shared" si="53"/>
        <v>53.5</v>
      </c>
      <c r="X63" s="93">
        <f t="shared" si="53"/>
        <v>0</v>
      </c>
      <c r="Y63" s="93">
        <f t="shared" si="53"/>
        <v>124.1</v>
      </c>
      <c r="Z63" s="93">
        <f t="shared" si="53"/>
        <v>902.8</v>
      </c>
      <c r="AA63" s="93">
        <f t="shared" si="53"/>
        <v>8349.1999999999989</v>
      </c>
      <c r="AB63" s="93">
        <f>+AB65+AB66+AB64</f>
        <v>9738.9</v>
      </c>
      <c r="AC63" s="94">
        <f t="shared" si="20"/>
        <v>6397.2999999999993</v>
      </c>
      <c r="AD63" s="95">
        <f t="shared" si="36"/>
        <v>191.44421833852044</v>
      </c>
    </row>
    <row r="64" spans="2:32" ht="18" customHeight="1" x14ac:dyDescent="0.2">
      <c r="B64" s="96" t="s">
        <v>80</v>
      </c>
      <c r="C64" s="97">
        <v>0</v>
      </c>
      <c r="D64" s="97">
        <v>0</v>
      </c>
      <c r="E64" s="97">
        <v>0</v>
      </c>
      <c r="F64" s="97">
        <v>0</v>
      </c>
      <c r="G64" s="97">
        <v>0</v>
      </c>
      <c r="H64" s="98">
        <v>0</v>
      </c>
      <c r="I64" s="98">
        <v>1676.2</v>
      </c>
      <c r="J64" s="98">
        <v>0</v>
      </c>
      <c r="K64" s="98">
        <v>849.5</v>
      </c>
      <c r="L64" s="98">
        <v>0</v>
      </c>
      <c r="M64" s="98">
        <v>0</v>
      </c>
      <c r="N64" s="98">
        <v>0</v>
      </c>
      <c r="O64" s="99">
        <f>SUM(C64:N64)</f>
        <v>2525.6999999999998</v>
      </c>
      <c r="P64" s="97">
        <v>0</v>
      </c>
      <c r="Q64" s="97">
        <v>0</v>
      </c>
      <c r="R64" s="97">
        <v>0</v>
      </c>
      <c r="S64" s="97">
        <v>0</v>
      </c>
      <c r="T64" s="97">
        <v>0</v>
      </c>
      <c r="U64" s="97">
        <v>0</v>
      </c>
      <c r="V64" s="97">
        <v>0</v>
      </c>
      <c r="W64" s="97">
        <v>0</v>
      </c>
      <c r="X64" s="97">
        <v>0</v>
      </c>
      <c r="Y64" s="97">
        <v>0</v>
      </c>
      <c r="Z64" s="97">
        <f>+[41]PP!Z110</f>
        <v>902.8</v>
      </c>
      <c r="AA64" s="97">
        <f>+[41]PP!AA110</f>
        <v>8197.4</v>
      </c>
      <c r="AB64" s="100">
        <f>SUM(P64:AA64)</f>
        <v>9100.1999999999989</v>
      </c>
      <c r="AC64" s="100">
        <f t="shared" si="20"/>
        <v>6574.4999999999991</v>
      </c>
      <c r="AD64" s="99">
        <v>0</v>
      </c>
    </row>
    <row r="65" spans="2:30" ht="18" customHeight="1" x14ac:dyDescent="0.2">
      <c r="B65" s="96" t="s">
        <v>81</v>
      </c>
      <c r="C65" s="97">
        <v>0</v>
      </c>
      <c r="D65" s="100">
        <v>107.4</v>
      </c>
      <c r="E65" s="100">
        <v>27.3</v>
      </c>
      <c r="F65" s="100">
        <v>0</v>
      </c>
      <c r="G65" s="100">
        <v>180.2</v>
      </c>
      <c r="H65" s="99">
        <v>0</v>
      </c>
      <c r="I65" s="99">
        <v>30.2</v>
      </c>
      <c r="J65" s="99">
        <v>28.6</v>
      </c>
      <c r="K65" s="99">
        <v>0</v>
      </c>
      <c r="L65" s="99">
        <v>120.4</v>
      </c>
      <c r="M65" s="99">
        <v>0</v>
      </c>
      <c r="N65" s="99">
        <v>83.1</v>
      </c>
      <c r="O65" s="99">
        <f>SUM(C65:N65)</f>
        <v>577.20000000000005</v>
      </c>
      <c r="P65" s="97">
        <f>+[41]PP!P111</f>
        <v>0</v>
      </c>
      <c r="Q65" s="100">
        <f>+[41]PP!Q111</f>
        <v>59.9</v>
      </c>
      <c r="R65" s="100">
        <f>+[41]PP!R111</f>
        <v>0</v>
      </c>
      <c r="S65" s="100">
        <f>+[41]PP!S111</f>
        <v>123.9</v>
      </c>
      <c r="T65" s="100">
        <f>+[41]PP!T111</f>
        <v>0</v>
      </c>
      <c r="U65" s="100">
        <f>+[41]PP!U111</f>
        <v>0</v>
      </c>
      <c r="V65" s="100">
        <f>+[41]PP!V111</f>
        <v>125.5</v>
      </c>
      <c r="W65" s="100">
        <f>+[41]PP!W111</f>
        <v>53.5</v>
      </c>
      <c r="X65" s="100">
        <f>+[41]PP!X111</f>
        <v>0</v>
      </c>
      <c r="Y65" s="100">
        <f>+[41]PP!Y111</f>
        <v>124.1</v>
      </c>
      <c r="Z65" s="100">
        <f>+[41]PP!Z111</f>
        <v>0</v>
      </c>
      <c r="AA65" s="100">
        <f>+[41]PP!AA111</f>
        <v>151.80000000000001</v>
      </c>
      <c r="AB65" s="100">
        <f>SUM(P65:AA65)</f>
        <v>638.70000000000005</v>
      </c>
      <c r="AC65" s="100">
        <f t="shared" si="20"/>
        <v>61.5</v>
      </c>
      <c r="AD65" s="99">
        <f t="shared" si="36"/>
        <v>10.654885654885653</v>
      </c>
    </row>
    <row r="66" spans="2:30" ht="18" customHeight="1" x14ac:dyDescent="0.2">
      <c r="B66" s="96" t="s">
        <v>82</v>
      </c>
      <c r="C66" s="97">
        <v>238.7</v>
      </c>
      <c r="D66" s="100">
        <v>0</v>
      </c>
      <c r="E66" s="100">
        <v>0</v>
      </c>
      <c r="F66" s="100">
        <v>0</v>
      </c>
      <c r="G66" s="100">
        <v>0</v>
      </c>
      <c r="H66" s="99">
        <v>0</v>
      </c>
      <c r="I66" s="99">
        <v>0</v>
      </c>
      <c r="J66" s="99">
        <v>0</v>
      </c>
      <c r="K66" s="99">
        <v>0</v>
      </c>
      <c r="L66" s="99">
        <v>0</v>
      </c>
      <c r="M66" s="99">
        <v>0</v>
      </c>
      <c r="N66" s="99">
        <v>0</v>
      </c>
      <c r="O66" s="99">
        <f>SUM(C66:N66)</f>
        <v>238.7</v>
      </c>
      <c r="P66" s="97">
        <f>+[41]PP!P112</f>
        <v>0</v>
      </c>
      <c r="Q66" s="100">
        <f>+[41]PP!Q112</f>
        <v>0</v>
      </c>
      <c r="R66" s="100">
        <f>+[41]PP!R112</f>
        <v>0</v>
      </c>
      <c r="S66" s="100">
        <f>+[41]PP!S112</f>
        <v>0</v>
      </c>
      <c r="T66" s="100">
        <f>+[41]PP!T112</f>
        <v>0</v>
      </c>
      <c r="U66" s="100">
        <f>+[41]PP!U112</f>
        <v>0</v>
      </c>
      <c r="V66" s="100">
        <f>+[41]PP!V112</f>
        <v>0</v>
      </c>
      <c r="W66" s="100">
        <f>+[41]PP!W112</f>
        <v>0</v>
      </c>
      <c r="X66" s="100">
        <f>+[41]PP!X112</f>
        <v>0</v>
      </c>
      <c r="Y66" s="100">
        <f>+[41]PP!Y112</f>
        <v>0</v>
      </c>
      <c r="Z66" s="100">
        <f>+[41]PP!Z112</f>
        <v>0</v>
      </c>
      <c r="AA66" s="100">
        <f>+[41]PP!AA112</f>
        <v>0</v>
      </c>
      <c r="AB66" s="100">
        <f>SUM(P66:AA66)</f>
        <v>0</v>
      </c>
      <c r="AC66" s="100">
        <f t="shared" si="20"/>
        <v>-238.7</v>
      </c>
      <c r="AD66" s="99">
        <f t="shared" si="36"/>
        <v>-100</v>
      </c>
    </row>
    <row r="67" spans="2:30" ht="18" customHeight="1" x14ac:dyDescent="0.2">
      <c r="B67" s="92" t="s">
        <v>83</v>
      </c>
      <c r="C67" s="94">
        <f t="shared" ref="C67:AA67" si="54">+C68+C70+C71</f>
        <v>48156.7</v>
      </c>
      <c r="D67" s="94">
        <f t="shared" si="54"/>
        <v>103407.90000000001</v>
      </c>
      <c r="E67" s="94">
        <f t="shared" si="54"/>
        <v>11361.4</v>
      </c>
      <c r="F67" s="94">
        <f t="shared" si="54"/>
        <v>7618.6</v>
      </c>
      <c r="G67" s="94">
        <f t="shared" si="54"/>
        <v>5898.4</v>
      </c>
      <c r="H67" s="94">
        <f t="shared" si="54"/>
        <v>20992.9</v>
      </c>
      <c r="I67" s="94">
        <f t="shared" si="54"/>
        <v>20383.599999999999</v>
      </c>
      <c r="J67" s="94">
        <f t="shared" si="54"/>
        <v>2983.6</v>
      </c>
      <c r="K67" s="94">
        <f t="shared" si="54"/>
        <v>30342.7</v>
      </c>
      <c r="L67" s="94">
        <f t="shared" si="54"/>
        <v>2525.9</v>
      </c>
      <c r="M67" s="94">
        <f t="shared" si="54"/>
        <v>12328.3</v>
      </c>
      <c r="N67" s="94">
        <f t="shared" si="54"/>
        <v>10522</v>
      </c>
      <c r="O67" s="94">
        <f t="shared" si="54"/>
        <v>276522</v>
      </c>
      <c r="P67" s="94">
        <f t="shared" si="54"/>
        <v>67.3</v>
      </c>
      <c r="Q67" s="94">
        <f t="shared" si="54"/>
        <v>53692.2</v>
      </c>
      <c r="R67" s="94">
        <f t="shared" si="54"/>
        <v>15602.6</v>
      </c>
      <c r="S67" s="94">
        <f t="shared" si="54"/>
        <v>18514.7</v>
      </c>
      <c r="T67" s="94">
        <f t="shared" si="54"/>
        <v>40841.599999999999</v>
      </c>
      <c r="U67" s="94">
        <f t="shared" si="54"/>
        <v>176.5</v>
      </c>
      <c r="V67" s="94">
        <f t="shared" si="54"/>
        <v>119885.6</v>
      </c>
      <c r="W67" s="94">
        <f t="shared" si="54"/>
        <v>5177.3999999999996</v>
      </c>
      <c r="X67" s="94">
        <f t="shared" si="54"/>
        <v>2450.1000000000004</v>
      </c>
      <c r="Y67" s="94">
        <f t="shared" si="54"/>
        <v>3302</v>
      </c>
      <c r="Z67" s="94">
        <f t="shared" si="54"/>
        <v>25413.599999999999</v>
      </c>
      <c r="AA67" s="94">
        <f t="shared" si="54"/>
        <v>29781.4</v>
      </c>
      <c r="AB67" s="94">
        <f>+AB68+AB70</f>
        <v>314905</v>
      </c>
      <c r="AC67" s="94">
        <f t="shared" si="20"/>
        <v>38383</v>
      </c>
      <c r="AD67" s="91">
        <f t="shared" si="36"/>
        <v>13.880631559152617</v>
      </c>
    </row>
    <row r="68" spans="2:30" ht="18" customHeight="1" x14ac:dyDescent="0.2">
      <c r="B68" s="101" t="s">
        <v>84</v>
      </c>
      <c r="C68" s="102">
        <v>0</v>
      </c>
      <c r="D68" s="103">
        <v>0</v>
      </c>
      <c r="E68" s="103">
        <v>0</v>
      </c>
      <c r="F68" s="103">
        <v>0</v>
      </c>
      <c r="G68" s="103">
        <v>0</v>
      </c>
      <c r="H68" s="103">
        <v>0</v>
      </c>
      <c r="I68" s="103">
        <v>0</v>
      </c>
      <c r="J68" s="103">
        <v>0</v>
      </c>
      <c r="K68" s="103">
        <v>0</v>
      </c>
      <c r="L68" s="103">
        <v>0</v>
      </c>
      <c r="M68" s="103">
        <v>0</v>
      </c>
      <c r="N68" s="103">
        <v>0</v>
      </c>
      <c r="O68" s="103">
        <f>+O69</f>
        <v>0</v>
      </c>
      <c r="P68" s="102">
        <f t="shared" ref="P68:AA68" si="55">+P69</f>
        <v>0</v>
      </c>
      <c r="Q68" s="103">
        <f t="shared" si="55"/>
        <v>0</v>
      </c>
      <c r="R68" s="103">
        <f t="shared" si="55"/>
        <v>0</v>
      </c>
      <c r="S68" s="103">
        <f t="shared" si="55"/>
        <v>0</v>
      </c>
      <c r="T68" s="103">
        <f t="shared" si="55"/>
        <v>0</v>
      </c>
      <c r="U68" s="103">
        <f t="shared" si="55"/>
        <v>0</v>
      </c>
      <c r="V68" s="103">
        <f t="shared" si="55"/>
        <v>0</v>
      </c>
      <c r="W68" s="103">
        <f t="shared" si="55"/>
        <v>0</v>
      </c>
      <c r="X68" s="103">
        <f t="shared" si="55"/>
        <v>0</v>
      </c>
      <c r="Y68" s="103">
        <f t="shared" si="55"/>
        <v>0</v>
      </c>
      <c r="Z68" s="103">
        <f t="shared" si="55"/>
        <v>0</v>
      </c>
      <c r="AA68" s="103">
        <f t="shared" si="55"/>
        <v>0</v>
      </c>
      <c r="AB68" s="103">
        <f>+AB69</f>
        <v>0</v>
      </c>
      <c r="AC68" s="83">
        <f t="shared" si="20"/>
        <v>0</v>
      </c>
      <c r="AD68" s="104">
        <v>0</v>
      </c>
    </row>
    <row r="69" spans="2:30" ht="18" customHeight="1" x14ac:dyDescent="0.2">
      <c r="B69" s="10" t="s">
        <v>85</v>
      </c>
      <c r="C69" s="97">
        <v>0</v>
      </c>
      <c r="D69" s="100">
        <v>0</v>
      </c>
      <c r="E69" s="100">
        <v>0</v>
      </c>
      <c r="F69" s="100">
        <v>0</v>
      </c>
      <c r="G69" s="100">
        <v>0</v>
      </c>
      <c r="H69" s="99">
        <v>0</v>
      </c>
      <c r="I69" s="99">
        <v>0</v>
      </c>
      <c r="J69" s="99">
        <v>0</v>
      </c>
      <c r="K69" s="99">
        <v>0</v>
      </c>
      <c r="L69" s="99">
        <v>0</v>
      </c>
      <c r="M69" s="99">
        <v>0</v>
      </c>
      <c r="N69" s="99">
        <v>0</v>
      </c>
      <c r="O69" s="99">
        <f>SUM(C69:N69)</f>
        <v>0</v>
      </c>
      <c r="P69" s="97">
        <f>+[41]PP!P115</f>
        <v>0</v>
      </c>
      <c r="Q69" s="100">
        <f>+[41]PP!Q115</f>
        <v>0</v>
      </c>
      <c r="R69" s="100">
        <f>+[41]PP!R115</f>
        <v>0</v>
      </c>
      <c r="S69" s="100">
        <f>+[41]PP!S115</f>
        <v>0</v>
      </c>
      <c r="T69" s="100">
        <f>+[41]PP!T115</f>
        <v>0</v>
      </c>
      <c r="U69" s="100">
        <f>+[41]PP!U115</f>
        <v>0</v>
      </c>
      <c r="V69" s="100">
        <f>+[41]PP!V115</f>
        <v>0</v>
      </c>
      <c r="W69" s="100">
        <f>+[41]PP!W115</f>
        <v>0</v>
      </c>
      <c r="X69" s="100">
        <f>+[41]PP!X115</f>
        <v>0</v>
      </c>
      <c r="Y69" s="100">
        <f>+[41]PP!Y115</f>
        <v>0</v>
      </c>
      <c r="Z69" s="100">
        <f>+[41]PP!Z115</f>
        <v>0</v>
      </c>
      <c r="AA69" s="100">
        <f>+[41]PP!AA115</f>
        <v>0</v>
      </c>
      <c r="AB69" s="100">
        <f>SUM(P69:AA69)</f>
        <v>0</v>
      </c>
      <c r="AC69" s="27">
        <f t="shared" si="20"/>
        <v>0</v>
      </c>
      <c r="AD69" s="104">
        <v>0</v>
      </c>
    </row>
    <row r="70" spans="2:30" ht="18.75" customHeight="1" x14ac:dyDescent="0.2">
      <c r="B70" s="101" t="s">
        <v>86</v>
      </c>
      <c r="C70" s="102">
        <f t="shared" ref="C70:AA70" si="56">+C72+C75</f>
        <v>48156.7</v>
      </c>
      <c r="D70" s="102">
        <f t="shared" si="56"/>
        <v>103407.90000000001</v>
      </c>
      <c r="E70" s="102">
        <f t="shared" si="56"/>
        <v>11361.4</v>
      </c>
      <c r="F70" s="102">
        <f t="shared" si="56"/>
        <v>7618.6</v>
      </c>
      <c r="G70" s="102">
        <f t="shared" si="56"/>
        <v>5898.4</v>
      </c>
      <c r="H70" s="102">
        <f t="shared" si="56"/>
        <v>20992.9</v>
      </c>
      <c r="I70" s="102">
        <f t="shared" si="56"/>
        <v>20383.599999999999</v>
      </c>
      <c r="J70" s="102">
        <f t="shared" si="56"/>
        <v>2983.6</v>
      </c>
      <c r="K70" s="102">
        <f t="shared" si="56"/>
        <v>30342.7</v>
      </c>
      <c r="L70" s="102">
        <f t="shared" si="56"/>
        <v>2525.9</v>
      </c>
      <c r="M70" s="102">
        <f t="shared" si="56"/>
        <v>12328.3</v>
      </c>
      <c r="N70" s="102">
        <f t="shared" si="56"/>
        <v>10522</v>
      </c>
      <c r="O70" s="102">
        <f>+O72+O75</f>
        <v>276522</v>
      </c>
      <c r="P70" s="102">
        <f t="shared" si="56"/>
        <v>67.3</v>
      </c>
      <c r="Q70" s="103">
        <f t="shared" si="56"/>
        <v>53692.2</v>
      </c>
      <c r="R70" s="103">
        <f t="shared" si="56"/>
        <v>15602.6</v>
      </c>
      <c r="S70" s="103">
        <f t="shared" si="56"/>
        <v>18514.7</v>
      </c>
      <c r="T70" s="103">
        <f t="shared" si="56"/>
        <v>40841.599999999999</v>
      </c>
      <c r="U70" s="103">
        <f t="shared" si="56"/>
        <v>176.5</v>
      </c>
      <c r="V70" s="103">
        <f t="shared" si="56"/>
        <v>119885.6</v>
      </c>
      <c r="W70" s="103">
        <f t="shared" si="56"/>
        <v>5177.3999999999996</v>
      </c>
      <c r="X70" s="103">
        <f t="shared" si="56"/>
        <v>2450.1000000000004</v>
      </c>
      <c r="Y70" s="103">
        <f t="shared" si="56"/>
        <v>3302</v>
      </c>
      <c r="Z70" s="103">
        <f t="shared" si="56"/>
        <v>25413.599999999999</v>
      </c>
      <c r="AA70" s="103">
        <f t="shared" si="56"/>
        <v>29781.4</v>
      </c>
      <c r="AB70" s="103">
        <f>+AB72+AB75+AB71</f>
        <v>314905</v>
      </c>
      <c r="AC70" s="83">
        <f t="shared" si="20"/>
        <v>38383</v>
      </c>
      <c r="AD70" s="105">
        <f>+AC70/O70*100</f>
        <v>13.880631559152617</v>
      </c>
    </row>
    <row r="71" spans="2:30" ht="18" customHeight="1" x14ac:dyDescent="0.2">
      <c r="B71" s="106" t="s">
        <v>87</v>
      </c>
      <c r="C71" s="89">
        <v>0</v>
      </c>
      <c r="D71" s="89">
        <v>0</v>
      </c>
      <c r="E71" s="89">
        <v>0</v>
      </c>
      <c r="F71" s="89">
        <v>0</v>
      </c>
      <c r="G71" s="89">
        <v>0</v>
      </c>
      <c r="H71" s="107">
        <v>0</v>
      </c>
      <c r="I71" s="107">
        <v>0</v>
      </c>
      <c r="J71" s="107">
        <v>0</v>
      </c>
      <c r="K71" s="107">
        <v>0</v>
      </c>
      <c r="L71" s="107">
        <v>0</v>
      </c>
      <c r="M71" s="107">
        <v>0</v>
      </c>
      <c r="N71" s="107">
        <v>0</v>
      </c>
      <c r="O71" s="25">
        <f>SUM(C71:N71)</f>
        <v>0</v>
      </c>
      <c r="P71" s="89">
        <f>+[41]PP!P117</f>
        <v>0</v>
      </c>
      <c r="Q71" s="89">
        <f>+[41]PP!Q117</f>
        <v>0</v>
      </c>
      <c r="R71" s="89">
        <f>+[41]PP!R117</f>
        <v>0</v>
      </c>
      <c r="S71" s="89">
        <f>+[41]PP!S117</f>
        <v>0</v>
      </c>
      <c r="T71" s="89">
        <f>+[41]PP!T117</f>
        <v>0</v>
      </c>
      <c r="U71" s="89">
        <f>+[41]PP!U117</f>
        <v>0</v>
      </c>
      <c r="V71" s="89">
        <f>+[41]PP!V117</f>
        <v>0</v>
      </c>
      <c r="W71" s="89">
        <f>+[41]PP!W117</f>
        <v>0</v>
      </c>
      <c r="X71" s="89">
        <f>+[41]PP!X117</f>
        <v>0</v>
      </c>
      <c r="Y71" s="89">
        <f>+[41]PP!Y117</f>
        <v>0</v>
      </c>
      <c r="Z71" s="89">
        <f>+[41]PP!Z117</f>
        <v>0</v>
      </c>
      <c r="AA71" s="89">
        <f>+[41]PP!AA117</f>
        <v>0</v>
      </c>
      <c r="AB71" s="89">
        <f>SUM(P71:AA71)</f>
        <v>0</v>
      </c>
      <c r="AC71" s="26">
        <f t="shared" si="20"/>
        <v>0</v>
      </c>
      <c r="AD71" s="108" t="s">
        <v>88</v>
      </c>
    </row>
    <row r="72" spans="2:30" ht="18" customHeight="1" x14ac:dyDescent="0.2">
      <c r="B72" s="106" t="s">
        <v>89</v>
      </c>
      <c r="C72" s="89">
        <f t="shared" ref="C72:AA72" si="57">+C73+C74</f>
        <v>0</v>
      </c>
      <c r="D72" s="89">
        <f t="shared" si="57"/>
        <v>94384.1</v>
      </c>
      <c r="E72" s="89">
        <f t="shared" si="57"/>
        <v>10000</v>
      </c>
      <c r="F72" s="89">
        <f t="shared" si="57"/>
        <v>5000</v>
      </c>
      <c r="G72" s="89">
        <f t="shared" si="57"/>
        <v>5000</v>
      </c>
      <c r="H72" s="89">
        <f t="shared" si="57"/>
        <v>20000</v>
      </c>
      <c r="I72" s="89">
        <f t="shared" si="57"/>
        <v>20000</v>
      </c>
      <c r="J72" s="89">
        <f t="shared" si="57"/>
        <v>0</v>
      </c>
      <c r="K72" s="89">
        <f t="shared" si="57"/>
        <v>30159.8</v>
      </c>
      <c r="L72" s="89">
        <f t="shared" si="57"/>
        <v>0</v>
      </c>
      <c r="M72" s="89">
        <f t="shared" si="57"/>
        <v>0</v>
      </c>
      <c r="N72" s="89">
        <f t="shared" si="57"/>
        <v>0</v>
      </c>
      <c r="O72" s="89">
        <f>+O73+O74</f>
        <v>184543.9</v>
      </c>
      <c r="P72" s="89">
        <f t="shared" si="57"/>
        <v>0</v>
      </c>
      <c r="Q72" s="90">
        <f t="shared" si="57"/>
        <v>30000</v>
      </c>
      <c r="R72" s="90">
        <f t="shared" si="57"/>
        <v>15000</v>
      </c>
      <c r="S72" s="90">
        <f t="shared" si="57"/>
        <v>15000</v>
      </c>
      <c r="T72" s="90">
        <f t="shared" si="57"/>
        <v>40000</v>
      </c>
      <c r="U72" s="90">
        <f t="shared" si="57"/>
        <v>0</v>
      </c>
      <c r="V72" s="90">
        <f t="shared" si="57"/>
        <v>117904.3</v>
      </c>
      <c r="W72" s="90">
        <f t="shared" si="57"/>
        <v>0</v>
      </c>
      <c r="X72" s="90">
        <f t="shared" si="57"/>
        <v>1399.4</v>
      </c>
      <c r="Y72" s="90">
        <f t="shared" si="57"/>
        <v>0</v>
      </c>
      <c r="Z72" s="90">
        <f t="shared" si="57"/>
        <v>25000</v>
      </c>
      <c r="AA72" s="90">
        <f t="shared" si="57"/>
        <v>1198.7</v>
      </c>
      <c r="AB72" s="90">
        <f>+AB73+AB74</f>
        <v>245502.4</v>
      </c>
      <c r="AC72" s="26">
        <f t="shared" si="20"/>
        <v>60958.5</v>
      </c>
      <c r="AD72" s="91">
        <f>+AC72/O72*100</f>
        <v>33.031977757054015</v>
      </c>
    </row>
    <row r="73" spans="2:30" ht="18" customHeight="1" x14ac:dyDescent="0.2">
      <c r="B73" s="109" t="s">
        <v>90</v>
      </c>
      <c r="C73" s="97">
        <v>0</v>
      </c>
      <c r="D73" s="100">
        <v>30000</v>
      </c>
      <c r="E73" s="100">
        <v>10000</v>
      </c>
      <c r="F73" s="100">
        <v>5000</v>
      </c>
      <c r="G73" s="100">
        <v>5000</v>
      </c>
      <c r="H73" s="99">
        <v>20000</v>
      </c>
      <c r="I73" s="99">
        <v>20000</v>
      </c>
      <c r="J73" s="99">
        <v>0</v>
      </c>
      <c r="K73" s="99">
        <v>30159.8</v>
      </c>
      <c r="L73" s="99">
        <v>0</v>
      </c>
      <c r="M73" s="99">
        <v>0</v>
      </c>
      <c r="N73" s="99">
        <v>0</v>
      </c>
      <c r="O73" s="12">
        <f>SUM(C73:N73)</f>
        <v>120159.8</v>
      </c>
      <c r="P73" s="97">
        <f>+[41]PP!P119</f>
        <v>0</v>
      </c>
      <c r="Q73" s="100">
        <f>+[41]PP!Q119</f>
        <v>30000</v>
      </c>
      <c r="R73" s="100">
        <f>+[41]PP!R119</f>
        <v>15000</v>
      </c>
      <c r="S73" s="100">
        <f>+[41]PP!S119</f>
        <v>15000</v>
      </c>
      <c r="T73" s="100">
        <f>+[41]PP!T119</f>
        <v>40000</v>
      </c>
      <c r="U73" s="100">
        <f>+[41]PP!U119</f>
        <v>0</v>
      </c>
      <c r="V73" s="100">
        <f>+[41]PP!V119</f>
        <v>0</v>
      </c>
      <c r="W73" s="100">
        <f>+[41]PP!W119</f>
        <v>0</v>
      </c>
      <c r="X73" s="100">
        <f>+[41]PP!X119</f>
        <v>0</v>
      </c>
      <c r="Y73" s="100">
        <f>+[41]PP!Y119</f>
        <v>0</v>
      </c>
      <c r="Z73" s="100">
        <f>+[41]PP!Z119</f>
        <v>25000</v>
      </c>
      <c r="AA73" s="100">
        <f>+[41]PP!AA119</f>
        <v>0</v>
      </c>
      <c r="AB73" s="100">
        <f>SUM(P73:AA73)</f>
        <v>125000</v>
      </c>
      <c r="AC73" s="27">
        <f t="shared" si="20"/>
        <v>4840.1999999999971</v>
      </c>
      <c r="AD73" s="99">
        <f>+AC73/O73*100</f>
        <v>4.028135865738788</v>
      </c>
    </row>
    <row r="74" spans="2:30" ht="18" customHeight="1" x14ac:dyDescent="0.2">
      <c r="B74" s="109" t="s">
        <v>91</v>
      </c>
      <c r="C74" s="97">
        <v>0</v>
      </c>
      <c r="D74" s="100">
        <v>64384.1</v>
      </c>
      <c r="E74" s="100">
        <v>0</v>
      </c>
      <c r="F74" s="100">
        <v>0</v>
      </c>
      <c r="G74" s="100">
        <v>0</v>
      </c>
      <c r="H74" s="99">
        <v>0</v>
      </c>
      <c r="I74" s="99">
        <v>0</v>
      </c>
      <c r="J74" s="99">
        <v>0</v>
      </c>
      <c r="K74" s="99">
        <v>0</v>
      </c>
      <c r="L74" s="99">
        <v>0</v>
      </c>
      <c r="M74" s="99">
        <v>0</v>
      </c>
      <c r="N74" s="99">
        <v>0</v>
      </c>
      <c r="O74" s="12">
        <f>SUM(C74:N74)</f>
        <v>64384.1</v>
      </c>
      <c r="P74" s="97">
        <f>+[41]PP!P120</f>
        <v>0</v>
      </c>
      <c r="Q74" s="100">
        <f>+[41]PP!Q120</f>
        <v>0</v>
      </c>
      <c r="R74" s="100">
        <f>+[41]PP!R120</f>
        <v>0</v>
      </c>
      <c r="S74" s="100">
        <f>+[41]PP!S120</f>
        <v>0</v>
      </c>
      <c r="T74" s="100">
        <f>+[41]PP!T120</f>
        <v>0</v>
      </c>
      <c r="U74" s="100">
        <f>+[41]PP!U120</f>
        <v>0</v>
      </c>
      <c r="V74" s="100">
        <f>+[41]PP!V120</f>
        <v>117904.3</v>
      </c>
      <c r="W74" s="100">
        <f>+[41]PP!W120</f>
        <v>0</v>
      </c>
      <c r="X74" s="100">
        <f>+[41]PP!X120</f>
        <v>1399.4</v>
      </c>
      <c r="Y74" s="100">
        <f>+[41]PP!Y120</f>
        <v>0</v>
      </c>
      <c r="Z74" s="100">
        <f>+[41]PP!Z120</f>
        <v>0</v>
      </c>
      <c r="AA74" s="100">
        <f>+[41]PP!AA120</f>
        <v>1198.7</v>
      </c>
      <c r="AB74" s="100">
        <f>SUM(P74:AA74)</f>
        <v>120502.39999999999</v>
      </c>
      <c r="AC74" s="27">
        <f t="shared" si="20"/>
        <v>56118.299999999996</v>
      </c>
      <c r="AD74" s="99">
        <f>+AC74/O74*100</f>
        <v>87.161737136963936</v>
      </c>
    </row>
    <row r="75" spans="2:30" ht="18" customHeight="1" x14ac:dyDescent="0.2">
      <c r="B75" s="106" t="s">
        <v>92</v>
      </c>
      <c r="C75" s="89">
        <f t="shared" ref="C75:AA75" si="58">+C76+C77</f>
        <v>48156.7</v>
      </c>
      <c r="D75" s="89">
        <f t="shared" si="58"/>
        <v>9023.7999999999993</v>
      </c>
      <c r="E75" s="89">
        <f t="shared" si="58"/>
        <v>1361.4</v>
      </c>
      <c r="F75" s="89">
        <f t="shared" si="58"/>
        <v>2618.6</v>
      </c>
      <c r="G75" s="89">
        <f t="shared" si="58"/>
        <v>898.4</v>
      </c>
      <c r="H75" s="89">
        <f t="shared" si="58"/>
        <v>992.9</v>
      </c>
      <c r="I75" s="89">
        <f t="shared" si="58"/>
        <v>383.59999999999997</v>
      </c>
      <c r="J75" s="89">
        <f t="shared" si="58"/>
        <v>2983.6</v>
      </c>
      <c r="K75" s="89">
        <f t="shared" si="58"/>
        <v>182.9</v>
      </c>
      <c r="L75" s="89">
        <f t="shared" si="58"/>
        <v>2525.9</v>
      </c>
      <c r="M75" s="89">
        <f t="shared" si="58"/>
        <v>12328.3</v>
      </c>
      <c r="N75" s="89">
        <f t="shared" si="58"/>
        <v>10522</v>
      </c>
      <c r="O75" s="89">
        <f t="shared" si="58"/>
        <v>91978.099999999991</v>
      </c>
      <c r="P75" s="89">
        <f t="shared" si="58"/>
        <v>67.3</v>
      </c>
      <c r="Q75" s="90">
        <f t="shared" si="58"/>
        <v>23692.2</v>
      </c>
      <c r="R75" s="90">
        <f t="shared" si="58"/>
        <v>602.6</v>
      </c>
      <c r="S75" s="90">
        <f t="shared" si="58"/>
        <v>3514.7</v>
      </c>
      <c r="T75" s="90">
        <f t="shared" si="58"/>
        <v>841.6</v>
      </c>
      <c r="U75" s="90">
        <f t="shared" si="58"/>
        <v>176.5</v>
      </c>
      <c r="V75" s="90">
        <f t="shared" si="58"/>
        <v>1981.3</v>
      </c>
      <c r="W75" s="90">
        <f t="shared" si="58"/>
        <v>5177.3999999999996</v>
      </c>
      <c r="X75" s="90">
        <f t="shared" si="58"/>
        <v>1050.7</v>
      </c>
      <c r="Y75" s="90">
        <f t="shared" si="58"/>
        <v>3302</v>
      </c>
      <c r="Z75" s="90">
        <f t="shared" si="58"/>
        <v>413.6</v>
      </c>
      <c r="AA75" s="90">
        <f t="shared" si="58"/>
        <v>28582.7</v>
      </c>
      <c r="AB75" s="90">
        <f>+AB76+AB77</f>
        <v>69402.599999999991</v>
      </c>
      <c r="AC75" s="26">
        <f t="shared" si="20"/>
        <v>-22575.5</v>
      </c>
      <c r="AD75" s="91">
        <f>+AC75/O75*100</f>
        <v>-24.544429597915158</v>
      </c>
    </row>
    <row r="76" spans="2:30" ht="18" customHeight="1" x14ac:dyDescent="0.2">
      <c r="B76" s="109" t="s">
        <v>93</v>
      </c>
      <c r="C76" s="97">
        <v>0</v>
      </c>
      <c r="D76" s="100">
        <v>0</v>
      </c>
      <c r="E76" s="100">
        <v>0</v>
      </c>
      <c r="F76" s="100">
        <v>0</v>
      </c>
      <c r="G76" s="100">
        <v>0</v>
      </c>
      <c r="H76" s="99">
        <v>0</v>
      </c>
      <c r="I76" s="99">
        <v>0</v>
      </c>
      <c r="J76" s="99">
        <v>0</v>
      </c>
      <c r="K76" s="99">
        <v>0</v>
      </c>
      <c r="L76" s="99">
        <v>0</v>
      </c>
      <c r="M76" s="99">
        <v>0</v>
      </c>
      <c r="N76" s="99">
        <v>0</v>
      </c>
      <c r="O76" s="12">
        <f>SUM(C76:N76)</f>
        <v>0</v>
      </c>
      <c r="P76" s="97">
        <f>+[41]PP!P122</f>
        <v>0</v>
      </c>
      <c r="Q76" s="100">
        <f>+[41]PP!Q122</f>
        <v>0</v>
      </c>
      <c r="R76" s="100">
        <f>+[41]PP!R122</f>
        <v>0</v>
      </c>
      <c r="S76" s="100">
        <f>+[41]PP!S122</f>
        <v>0</v>
      </c>
      <c r="T76" s="100">
        <f>+[41]PP!T122</f>
        <v>0</v>
      </c>
      <c r="U76" s="100">
        <f>+[41]PP!U122</f>
        <v>0</v>
      </c>
      <c r="V76" s="100">
        <f>+[41]PP!V122</f>
        <v>0</v>
      </c>
      <c r="W76" s="100">
        <f>+[41]PP!W122</f>
        <v>0</v>
      </c>
      <c r="X76" s="100">
        <f>+[41]PP!X122</f>
        <v>0</v>
      </c>
      <c r="Y76" s="100">
        <f>+[41]PP!Y122</f>
        <v>0</v>
      </c>
      <c r="Z76" s="100">
        <f>+[41]PP!Z122</f>
        <v>0</v>
      </c>
      <c r="AA76" s="100">
        <f>+[41]PP!AA122</f>
        <v>0</v>
      </c>
      <c r="AB76" s="100">
        <f>SUM(P76:AA76)</f>
        <v>0</v>
      </c>
      <c r="AC76" s="46">
        <f t="shared" si="20"/>
        <v>0</v>
      </c>
      <c r="AD76" s="99">
        <v>0</v>
      </c>
    </row>
    <row r="77" spans="2:30" ht="18" customHeight="1" x14ac:dyDescent="0.2">
      <c r="B77" s="109" t="s">
        <v>94</v>
      </c>
      <c r="C77" s="97">
        <v>48156.7</v>
      </c>
      <c r="D77" s="97">
        <v>9023.7999999999993</v>
      </c>
      <c r="E77" s="97">
        <v>1361.4</v>
      </c>
      <c r="F77" s="97">
        <v>2618.6</v>
      </c>
      <c r="G77" s="97">
        <v>898.4</v>
      </c>
      <c r="H77" s="98">
        <v>992.9</v>
      </c>
      <c r="I77" s="98">
        <v>383.59999999999997</v>
      </c>
      <c r="J77" s="98">
        <v>2983.6</v>
      </c>
      <c r="K77" s="98">
        <v>182.9</v>
      </c>
      <c r="L77" s="98">
        <v>2525.9</v>
      </c>
      <c r="M77" s="98">
        <v>12328.3</v>
      </c>
      <c r="N77" s="98">
        <v>10522</v>
      </c>
      <c r="O77" s="12">
        <f>SUM(C77:N77)</f>
        <v>91978.099999999991</v>
      </c>
      <c r="P77" s="97">
        <f>+[41]PP!P123</f>
        <v>67.3</v>
      </c>
      <c r="Q77" s="97">
        <f>+[41]PP!Q123</f>
        <v>23692.2</v>
      </c>
      <c r="R77" s="97">
        <f>+[41]PP!R123</f>
        <v>602.6</v>
      </c>
      <c r="S77" s="97">
        <f>+[41]PP!S123</f>
        <v>3514.7</v>
      </c>
      <c r="T77" s="97">
        <f>+[41]PP!T123</f>
        <v>841.6</v>
      </c>
      <c r="U77" s="97">
        <f>+[41]PP!U123</f>
        <v>176.5</v>
      </c>
      <c r="V77" s="97">
        <f>+[41]PP!V123</f>
        <v>1981.3</v>
      </c>
      <c r="W77" s="97">
        <f>+[41]PP!W123</f>
        <v>5177.3999999999996</v>
      </c>
      <c r="X77" s="97">
        <f>+[41]PP!X123</f>
        <v>1050.7</v>
      </c>
      <c r="Y77" s="97">
        <f>+[41]PP!Y123</f>
        <v>3302</v>
      </c>
      <c r="Z77" s="97">
        <f>+[41]PP!Z123</f>
        <v>413.6</v>
      </c>
      <c r="AA77" s="97">
        <f>+[41]PP!AA123</f>
        <v>28582.7</v>
      </c>
      <c r="AB77" s="100">
        <f>SUM(P77:AA77)</f>
        <v>69402.599999999991</v>
      </c>
      <c r="AC77" s="27">
        <f t="shared" si="20"/>
        <v>-22575.5</v>
      </c>
      <c r="AD77" s="99">
        <f>+AC77/O77*100</f>
        <v>-24.544429597915158</v>
      </c>
    </row>
    <row r="78" spans="2:30" ht="19.5" customHeight="1" x14ac:dyDescent="0.2">
      <c r="B78" s="92" t="s">
        <v>95</v>
      </c>
      <c r="C78" s="107">
        <f t="shared" ref="C78:AA78" si="59">+C79+C82</f>
        <v>0</v>
      </c>
      <c r="D78" s="107">
        <f t="shared" si="59"/>
        <v>2451.4</v>
      </c>
      <c r="E78" s="107">
        <f t="shared" si="59"/>
        <v>1410.9</v>
      </c>
      <c r="F78" s="107">
        <f t="shared" si="59"/>
        <v>934.5</v>
      </c>
      <c r="G78" s="107">
        <f t="shared" si="59"/>
        <v>1159.7</v>
      </c>
      <c r="H78" s="107">
        <f t="shared" si="59"/>
        <v>5591.5</v>
      </c>
      <c r="I78" s="107">
        <f t="shared" si="59"/>
        <v>6707.5</v>
      </c>
      <c r="J78" s="107">
        <f t="shared" si="59"/>
        <v>0</v>
      </c>
      <c r="K78" s="107">
        <f t="shared" si="59"/>
        <v>0</v>
      </c>
      <c r="L78" s="107">
        <f t="shared" si="59"/>
        <v>0</v>
      </c>
      <c r="M78" s="107">
        <f t="shared" si="59"/>
        <v>0</v>
      </c>
      <c r="N78" s="107">
        <f t="shared" si="59"/>
        <v>0</v>
      </c>
      <c r="O78" s="107">
        <f t="shared" si="59"/>
        <v>18255.5</v>
      </c>
      <c r="P78" s="107">
        <f t="shared" si="59"/>
        <v>0</v>
      </c>
      <c r="Q78" s="91">
        <f t="shared" si="59"/>
        <v>745.8</v>
      </c>
      <c r="R78" s="91">
        <f t="shared" si="59"/>
        <v>562.70000000000005</v>
      </c>
      <c r="S78" s="91">
        <f t="shared" si="59"/>
        <v>711.2</v>
      </c>
      <c r="T78" s="91">
        <f t="shared" si="59"/>
        <v>199.8</v>
      </c>
      <c r="U78" s="91">
        <f t="shared" si="59"/>
        <v>0</v>
      </c>
      <c r="V78" s="91">
        <f t="shared" si="59"/>
        <v>0</v>
      </c>
      <c r="W78" s="91">
        <f t="shared" si="59"/>
        <v>0</v>
      </c>
      <c r="X78" s="91">
        <f t="shared" si="59"/>
        <v>0</v>
      </c>
      <c r="Y78" s="91">
        <f t="shared" si="59"/>
        <v>0</v>
      </c>
      <c r="Z78" s="91">
        <f t="shared" si="59"/>
        <v>2525.6999999999998</v>
      </c>
      <c r="AA78" s="91">
        <f t="shared" si="59"/>
        <v>0</v>
      </c>
      <c r="AB78" s="91">
        <f>+AB79+AB82</f>
        <v>4745.2000000000007</v>
      </c>
      <c r="AC78" s="26">
        <f t="shared" si="20"/>
        <v>-13510.3</v>
      </c>
      <c r="AD78" s="91">
        <f>+AC78/O78*100</f>
        <v>-74.006737695489022</v>
      </c>
    </row>
    <row r="79" spans="2:30" ht="19.5" customHeight="1" x14ac:dyDescent="0.2">
      <c r="B79" s="110" t="s">
        <v>96</v>
      </c>
      <c r="C79" s="107">
        <f t="shared" ref="C79:AA79" si="60">+C80+C81</f>
        <v>0</v>
      </c>
      <c r="D79" s="107">
        <f t="shared" si="60"/>
        <v>2451.4</v>
      </c>
      <c r="E79" s="107">
        <f t="shared" si="60"/>
        <v>1306.4000000000001</v>
      </c>
      <c r="F79" s="107">
        <f t="shared" si="60"/>
        <v>816.9</v>
      </c>
      <c r="G79" s="107">
        <f t="shared" si="60"/>
        <v>1002.9</v>
      </c>
      <c r="H79" s="107">
        <f t="shared" si="60"/>
        <v>4703.1000000000004</v>
      </c>
      <c r="I79" s="107">
        <f t="shared" si="60"/>
        <v>5587.6</v>
      </c>
      <c r="J79" s="107">
        <f t="shared" si="60"/>
        <v>0</v>
      </c>
      <c r="K79" s="107">
        <f t="shared" si="60"/>
        <v>0</v>
      </c>
      <c r="L79" s="107">
        <f t="shared" si="60"/>
        <v>0</v>
      </c>
      <c r="M79" s="107">
        <f t="shared" si="60"/>
        <v>0</v>
      </c>
      <c r="N79" s="107">
        <f t="shared" si="60"/>
        <v>0</v>
      </c>
      <c r="O79" s="107">
        <f>+O80+O81</f>
        <v>15868.300000000001</v>
      </c>
      <c r="P79" s="107">
        <f t="shared" si="60"/>
        <v>0</v>
      </c>
      <c r="Q79" s="91">
        <f t="shared" si="60"/>
        <v>745.8</v>
      </c>
      <c r="R79" s="91">
        <f t="shared" si="60"/>
        <v>445.1</v>
      </c>
      <c r="S79" s="91">
        <f t="shared" si="60"/>
        <v>475.9</v>
      </c>
      <c r="T79" s="91">
        <f t="shared" si="60"/>
        <v>199.8</v>
      </c>
      <c r="U79" s="91">
        <f t="shared" si="60"/>
        <v>0</v>
      </c>
      <c r="V79" s="91">
        <f t="shared" si="60"/>
        <v>0</v>
      </c>
      <c r="W79" s="91">
        <f t="shared" si="60"/>
        <v>0</v>
      </c>
      <c r="X79" s="91">
        <f t="shared" si="60"/>
        <v>0</v>
      </c>
      <c r="Y79" s="91">
        <f t="shared" si="60"/>
        <v>0</v>
      </c>
      <c r="Z79" s="91">
        <f t="shared" si="60"/>
        <v>1220.3</v>
      </c>
      <c r="AA79" s="91">
        <f t="shared" si="60"/>
        <v>0</v>
      </c>
      <c r="AB79" s="91">
        <f>+AB80+AB81</f>
        <v>3086.9</v>
      </c>
      <c r="AC79" s="26">
        <f t="shared" si="20"/>
        <v>-12781.400000000001</v>
      </c>
      <c r="AD79" s="91">
        <f>+AC79/O79*100</f>
        <v>-80.546750439555595</v>
      </c>
    </row>
    <row r="80" spans="2:30" ht="19.5" customHeight="1" x14ac:dyDescent="0.2">
      <c r="B80" s="111" t="s">
        <v>97</v>
      </c>
      <c r="C80" s="98">
        <v>0</v>
      </c>
      <c r="D80" s="99">
        <v>2451.4</v>
      </c>
      <c r="E80" s="99">
        <v>1306.4000000000001</v>
      </c>
      <c r="F80" s="99">
        <v>816.9</v>
      </c>
      <c r="G80" s="99">
        <v>1002.9</v>
      </c>
      <c r="H80" s="99">
        <v>4703.1000000000004</v>
      </c>
      <c r="I80" s="99">
        <v>5587.6</v>
      </c>
      <c r="J80" s="99">
        <v>0</v>
      </c>
      <c r="K80" s="99">
        <v>0</v>
      </c>
      <c r="L80" s="99">
        <v>0</v>
      </c>
      <c r="M80" s="99">
        <v>0</v>
      </c>
      <c r="N80" s="99">
        <v>0</v>
      </c>
      <c r="O80" s="99">
        <f>SUM(C80:N80)</f>
        <v>15868.300000000001</v>
      </c>
      <c r="P80" s="98">
        <f>+[41]PP!P126</f>
        <v>0</v>
      </c>
      <c r="Q80" s="98">
        <f>+[41]PP!Q126</f>
        <v>745.8</v>
      </c>
      <c r="R80" s="98">
        <f>+[41]PP!R126</f>
        <v>445.1</v>
      </c>
      <c r="S80" s="98">
        <f>+[41]PP!S126</f>
        <v>475.9</v>
      </c>
      <c r="T80" s="98">
        <f>+[41]PP!T126</f>
        <v>199.8</v>
      </c>
      <c r="U80" s="98">
        <f>+[41]PP!U126</f>
        <v>0</v>
      </c>
      <c r="V80" s="98">
        <f>+[41]PP!V126</f>
        <v>0</v>
      </c>
      <c r="W80" s="98">
        <f>+[41]PP!W126</f>
        <v>0</v>
      </c>
      <c r="X80" s="98">
        <f>+[41]PP!X126</f>
        <v>0</v>
      </c>
      <c r="Y80" s="98">
        <f>+[41]PP!Y126</f>
        <v>0</v>
      </c>
      <c r="Z80" s="98">
        <f>+[41]PP!Z126</f>
        <v>1220.3</v>
      </c>
      <c r="AA80" s="98">
        <f>+[41]PP!AA126</f>
        <v>0</v>
      </c>
      <c r="AB80" s="99">
        <f>SUM(P80:AA80)</f>
        <v>3086.9</v>
      </c>
      <c r="AC80" s="27">
        <f t="shared" si="20"/>
        <v>-12781.400000000001</v>
      </c>
      <c r="AD80" s="99">
        <f>+AC80/O80*100</f>
        <v>-80.546750439555595</v>
      </c>
    </row>
    <row r="81" spans="2:30" ht="19.5" customHeight="1" x14ac:dyDescent="0.2">
      <c r="B81" s="111" t="s">
        <v>98</v>
      </c>
      <c r="C81" s="71">
        <v>0</v>
      </c>
      <c r="D81" s="72">
        <v>0</v>
      </c>
      <c r="E81" s="72">
        <v>0</v>
      </c>
      <c r="F81" s="72">
        <v>0</v>
      </c>
      <c r="G81" s="72">
        <v>0</v>
      </c>
      <c r="H81" s="73">
        <v>0</v>
      </c>
      <c r="I81" s="73">
        <v>0</v>
      </c>
      <c r="J81" s="73">
        <v>0</v>
      </c>
      <c r="K81" s="73">
        <v>0</v>
      </c>
      <c r="L81" s="73">
        <v>0</v>
      </c>
      <c r="M81" s="73">
        <v>0</v>
      </c>
      <c r="N81" s="73">
        <v>0</v>
      </c>
      <c r="O81" s="99">
        <f>SUM(C81:N81)</f>
        <v>0</v>
      </c>
      <c r="P81" s="98">
        <f>+[41]PP!P127</f>
        <v>0</v>
      </c>
      <c r="Q81" s="98">
        <f>+[41]PP!Q127</f>
        <v>0</v>
      </c>
      <c r="R81" s="98">
        <f>+[41]PP!R127</f>
        <v>0</v>
      </c>
      <c r="S81" s="98">
        <f>+[41]PP!S127</f>
        <v>0</v>
      </c>
      <c r="T81" s="98">
        <f>+[41]PP!T127</f>
        <v>0</v>
      </c>
      <c r="U81" s="98">
        <f>+[41]PP!U127</f>
        <v>0</v>
      </c>
      <c r="V81" s="98">
        <f>+[41]PP!V127</f>
        <v>0</v>
      </c>
      <c r="W81" s="98">
        <f>+[41]PP!W127</f>
        <v>0</v>
      </c>
      <c r="X81" s="98">
        <f>+[41]PP!X127</f>
        <v>0</v>
      </c>
      <c r="Y81" s="98">
        <f>+[41]PP!Y127</f>
        <v>0</v>
      </c>
      <c r="Z81" s="98">
        <f>+[41]PP!Z127</f>
        <v>0</v>
      </c>
      <c r="AA81" s="98">
        <f>+[41]PP!AA127</f>
        <v>0</v>
      </c>
      <c r="AB81" s="99">
        <f>SUM(P81:AA81)</f>
        <v>0</v>
      </c>
      <c r="AC81" s="67">
        <f t="shared" si="20"/>
        <v>0</v>
      </c>
      <c r="AD81" s="99">
        <v>0</v>
      </c>
    </row>
    <row r="82" spans="2:30" ht="19.5" customHeight="1" x14ac:dyDescent="0.2">
      <c r="B82" s="110" t="s">
        <v>99</v>
      </c>
      <c r="C82" s="107">
        <f t="shared" ref="C82:AA82" si="61">+C83+C84</f>
        <v>0</v>
      </c>
      <c r="D82" s="107">
        <f t="shared" si="61"/>
        <v>0</v>
      </c>
      <c r="E82" s="107">
        <f t="shared" si="61"/>
        <v>104.5</v>
      </c>
      <c r="F82" s="107">
        <f t="shared" si="61"/>
        <v>117.6</v>
      </c>
      <c r="G82" s="107">
        <f t="shared" si="61"/>
        <v>156.80000000000001</v>
      </c>
      <c r="H82" s="107">
        <f t="shared" si="61"/>
        <v>888.4</v>
      </c>
      <c r="I82" s="107">
        <f t="shared" si="61"/>
        <v>1119.9000000000001</v>
      </c>
      <c r="J82" s="107">
        <f t="shared" si="61"/>
        <v>0</v>
      </c>
      <c r="K82" s="107">
        <f t="shared" si="61"/>
        <v>0</v>
      </c>
      <c r="L82" s="107">
        <f t="shared" si="61"/>
        <v>0</v>
      </c>
      <c r="M82" s="107">
        <f t="shared" si="61"/>
        <v>0</v>
      </c>
      <c r="N82" s="107">
        <f t="shared" si="61"/>
        <v>0</v>
      </c>
      <c r="O82" s="107">
        <f>+O83+O84</f>
        <v>2387.1999999999998</v>
      </c>
      <c r="P82" s="107">
        <f t="shared" si="61"/>
        <v>0</v>
      </c>
      <c r="Q82" s="91">
        <f t="shared" si="61"/>
        <v>0</v>
      </c>
      <c r="R82" s="91">
        <f t="shared" si="61"/>
        <v>117.6</v>
      </c>
      <c r="S82" s="91">
        <f t="shared" si="61"/>
        <v>235.3</v>
      </c>
      <c r="T82" s="91">
        <f t="shared" si="61"/>
        <v>0</v>
      </c>
      <c r="U82" s="91">
        <f t="shared" si="61"/>
        <v>0</v>
      </c>
      <c r="V82" s="91">
        <f t="shared" si="61"/>
        <v>0</v>
      </c>
      <c r="W82" s="91">
        <f t="shared" si="61"/>
        <v>0</v>
      </c>
      <c r="X82" s="91">
        <f t="shared" si="61"/>
        <v>0</v>
      </c>
      <c r="Y82" s="91">
        <f t="shared" si="61"/>
        <v>0</v>
      </c>
      <c r="Z82" s="91">
        <f t="shared" si="61"/>
        <v>1305.4000000000001</v>
      </c>
      <c r="AA82" s="91">
        <f t="shared" si="61"/>
        <v>0</v>
      </c>
      <c r="AB82" s="91">
        <f>+AB83+AB84</f>
        <v>1658.3000000000002</v>
      </c>
      <c r="AC82" s="26">
        <f t="shared" si="20"/>
        <v>-728.89999999999964</v>
      </c>
      <c r="AD82" s="112">
        <v>0</v>
      </c>
    </row>
    <row r="83" spans="2:30" ht="19.5" customHeight="1" x14ac:dyDescent="0.2">
      <c r="B83" s="111" t="s">
        <v>100</v>
      </c>
      <c r="C83" s="98">
        <v>0</v>
      </c>
      <c r="D83" s="99">
        <v>0</v>
      </c>
      <c r="E83" s="99">
        <v>104.5</v>
      </c>
      <c r="F83" s="99">
        <v>117.6</v>
      </c>
      <c r="G83" s="99">
        <v>156.80000000000001</v>
      </c>
      <c r="H83" s="99">
        <v>888.4</v>
      </c>
      <c r="I83" s="99">
        <v>1119.9000000000001</v>
      </c>
      <c r="J83" s="99">
        <v>0</v>
      </c>
      <c r="K83" s="99">
        <v>0</v>
      </c>
      <c r="L83" s="99">
        <v>0</v>
      </c>
      <c r="M83" s="99">
        <v>0</v>
      </c>
      <c r="N83" s="99">
        <v>0</v>
      </c>
      <c r="O83" s="99">
        <f>SUM(C83:N83)</f>
        <v>2387.1999999999998</v>
      </c>
      <c r="P83" s="98">
        <f>+[41]PP!P129</f>
        <v>0</v>
      </c>
      <c r="Q83" s="98">
        <f>+[41]PP!Q129</f>
        <v>0</v>
      </c>
      <c r="R83" s="98">
        <f>+[41]PP!R129</f>
        <v>117.6</v>
      </c>
      <c r="S83" s="98">
        <f>+[41]PP!S129</f>
        <v>235.3</v>
      </c>
      <c r="T83" s="98">
        <f>+[41]PP!T129</f>
        <v>0</v>
      </c>
      <c r="U83" s="98">
        <f>+[41]PP!U129</f>
        <v>0</v>
      </c>
      <c r="V83" s="98">
        <f>+[41]PP!V129</f>
        <v>0</v>
      </c>
      <c r="W83" s="98">
        <f>+[41]PP!W129</f>
        <v>0</v>
      </c>
      <c r="X83" s="98">
        <f>+[41]PP!X129</f>
        <v>0</v>
      </c>
      <c r="Y83" s="98">
        <f>+[41]PP!Y129</f>
        <v>0</v>
      </c>
      <c r="Z83" s="98">
        <f>+[41]PP!Z129</f>
        <v>1305.4000000000001</v>
      </c>
      <c r="AA83" s="98">
        <f>+[41]PP!AA129</f>
        <v>0</v>
      </c>
      <c r="AB83" s="99">
        <f>SUM(P83:AA83)</f>
        <v>1658.3000000000002</v>
      </c>
      <c r="AC83" s="27">
        <f t="shared" si="20"/>
        <v>-728.89999999999964</v>
      </c>
      <c r="AD83" s="113">
        <v>0</v>
      </c>
    </row>
    <row r="84" spans="2:30" ht="19.5" customHeight="1" x14ac:dyDescent="0.2">
      <c r="B84" s="111" t="s">
        <v>101</v>
      </c>
      <c r="C84" s="98">
        <v>0</v>
      </c>
      <c r="D84" s="99">
        <v>0</v>
      </c>
      <c r="E84" s="99">
        <v>0</v>
      </c>
      <c r="F84" s="99">
        <v>0</v>
      </c>
      <c r="G84" s="99">
        <v>0</v>
      </c>
      <c r="H84" s="99">
        <v>0</v>
      </c>
      <c r="I84" s="99">
        <v>0</v>
      </c>
      <c r="J84" s="99">
        <v>0</v>
      </c>
      <c r="K84" s="99">
        <v>0</v>
      </c>
      <c r="L84" s="99">
        <v>0</v>
      </c>
      <c r="M84" s="99">
        <v>0</v>
      </c>
      <c r="N84" s="99">
        <v>0</v>
      </c>
      <c r="O84" s="99">
        <f>SUM(C84:N84)</f>
        <v>0</v>
      </c>
      <c r="P84" s="98">
        <f>+[41]PP!P130</f>
        <v>0</v>
      </c>
      <c r="Q84" s="98">
        <f>+[41]PP!Q130</f>
        <v>0</v>
      </c>
      <c r="R84" s="98">
        <f>+[41]PP!R130</f>
        <v>0</v>
      </c>
      <c r="S84" s="98">
        <f>+[41]PP!S130</f>
        <v>0</v>
      </c>
      <c r="T84" s="98">
        <f>+[41]PP!T130</f>
        <v>0</v>
      </c>
      <c r="U84" s="98">
        <f>+[41]PP!U130</f>
        <v>0</v>
      </c>
      <c r="V84" s="98">
        <f>+[41]PP!V130</f>
        <v>0</v>
      </c>
      <c r="W84" s="98">
        <f>+[41]PP!W130</f>
        <v>0</v>
      </c>
      <c r="X84" s="98">
        <f>+[41]PP!X130</f>
        <v>0</v>
      </c>
      <c r="Y84" s="98">
        <f>+[41]PP!Y130</f>
        <v>0</v>
      </c>
      <c r="Z84" s="98">
        <f>+[41]PP!Z130</f>
        <v>0</v>
      </c>
      <c r="AA84" s="98">
        <f>+[41]PP!AA130</f>
        <v>0</v>
      </c>
      <c r="AB84" s="99">
        <f>SUM(P84:AA84)</f>
        <v>0</v>
      </c>
      <c r="AC84" s="27">
        <f t="shared" si="20"/>
        <v>0</v>
      </c>
      <c r="AD84" s="113">
        <v>0</v>
      </c>
    </row>
    <row r="85" spans="2:30" ht="30.75" customHeight="1" x14ac:dyDescent="0.2">
      <c r="B85" s="114" t="s">
        <v>102</v>
      </c>
      <c r="C85" s="115">
        <v>18.7</v>
      </c>
      <c r="D85" s="115">
        <v>49.6</v>
      </c>
      <c r="E85" s="115">
        <v>41.8</v>
      </c>
      <c r="F85" s="115">
        <v>49.5</v>
      </c>
      <c r="G85" s="115">
        <v>100</v>
      </c>
      <c r="H85" s="115">
        <v>367.3</v>
      </c>
      <c r="I85" s="115">
        <v>220.2</v>
      </c>
      <c r="J85" s="115">
        <v>59.4</v>
      </c>
      <c r="K85" s="115">
        <v>163.80000000000001</v>
      </c>
      <c r="L85" s="115">
        <v>269.89999999999998</v>
      </c>
      <c r="M85" s="115">
        <v>189.2</v>
      </c>
      <c r="N85" s="115">
        <v>385.3</v>
      </c>
      <c r="O85" s="116">
        <f>SUM(C85:N85)</f>
        <v>1914.7000000000003</v>
      </c>
      <c r="P85" s="115">
        <f>+[41]PP!P131</f>
        <v>104</v>
      </c>
      <c r="Q85" s="115">
        <f>+[41]PP!Q131</f>
        <v>52.4</v>
      </c>
      <c r="R85" s="115">
        <v>224.8</v>
      </c>
      <c r="S85" s="115">
        <f>+[41]PP!S131</f>
        <v>564.1</v>
      </c>
      <c r="T85" s="115">
        <v>59.2</v>
      </c>
      <c r="U85" s="115">
        <f>+[41]PP!U131</f>
        <v>29.4</v>
      </c>
      <c r="V85" s="115">
        <v>123.7</v>
      </c>
      <c r="W85" s="115">
        <v>196.4</v>
      </c>
      <c r="X85" s="115">
        <f>+[41]PP!X131</f>
        <v>78.5</v>
      </c>
      <c r="Y85" s="115">
        <v>20.9</v>
      </c>
      <c r="Z85" s="115">
        <v>37.9</v>
      </c>
      <c r="AA85" s="115">
        <v>107.5</v>
      </c>
      <c r="AB85" s="116">
        <f>SUM(P85:AA85)</f>
        <v>1598.8000000000004</v>
      </c>
      <c r="AC85" s="117">
        <f t="shared" si="20"/>
        <v>-315.89999999999986</v>
      </c>
      <c r="AD85" s="116">
        <f>+AC85/O85*100</f>
        <v>-16.498668198673411</v>
      </c>
    </row>
    <row r="86" spans="2:30" ht="23.25" customHeight="1" thickBot="1" x14ac:dyDescent="0.25">
      <c r="B86" s="118" t="s">
        <v>33</v>
      </c>
      <c r="C86" s="119">
        <f t="shared" ref="C86:AB86" si="62">+C85+C62+C61+C60</f>
        <v>49322.899999999987</v>
      </c>
      <c r="D86" s="119">
        <f t="shared" si="62"/>
        <v>106708</v>
      </c>
      <c r="E86" s="119">
        <f t="shared" si="62"/>
        <v>18024.999999999996</v>
      </c>
      <c r="F86" s="119">
        <f t="shared" si="62"/>
        <v>9863.6</v>
      </c>
      <c r="G86" s="119">
        <f t="shared" si="62"/>
        <v>9076.2999999999993</v>
      </c>
      <c r="H86" s="119">
        <f t="shared" si="62"/>
        <v>42248.4</v>
      </c>
      <c r="I86" s="119">
        <f t="shared" si="62"/>
        <v>32086.699999999997</v>
      </c>
      <c r="J86" s="119">
        <f t="shared" si="62"/>
        <v>3934.2</v>
      </c>
      <c r="K86" s="119">
        <f t="shared" si="62"/>
        <v>37667.800000000003</v>
      </c>
      <c r="L86" s="119">
        <f t="shared" si="62"/>
        <v>5014.1000000000004</v>
      </c>
      <c r="M86" s="119">
        <f t="shared" si="62"/>
        <v>17509</v>
      </c>
      <c r="N86" s="119">
        <f t="shared" si="62"/>
        <v>19719</v>
      </c>
      <c r="O86" s="119">
        <f t="shared" si="62"/>
        <v>351175</v>
      </c>
      <c r="P86" s="119">
        <f t="shared" si="62"/>
        <v>19170</v>
      </c>
      <c r="Q86" s="120">
        <f t="shared" si="62"/>
        <v>55273.4</v>
      </c>
      <c r="R86" s="120">
        <f t="shared" si="62"/>
        <v>19694.900000000001</v>
      </c>
      <c r="S86" s="120">
        <f t="shared" si="62"/>
        <v>21483.5</v>
      </c>
      <c r="T86" s="120">
        <f t="shared" si="62"/>
        <v>42325.700000000004</v>
      </c>
      <c r="U86" s="120">
        <f t="shared" si="62"/>
        <v>2097.7999999999997</v>
      </c>
      <c r="V86" s="120">
        <f t="shared" si="62"/>
        <v>149225.20000000001</v>
      </c>
      <c r="W86" s="120">
        <f t="shared" si="62"/>
        <v>16543.599999999999</v>
      </c>
      <c r="X86" s="120">
        <f t="shared" si="62"/>
        <v>6900.3</v>
      </c>
      <c r="Y86" s="120">
        <f t="shared" si="62"/>
        <v>6675.1</v>
      </c>
      <c r="Z86" s="120">
        <f t="shared" si="62"/>
        <v>30007.200000000001</v>
      </c>
      <c r="AA86" s="120">
        <f t="shared" si="62"/>
        <v>40518.699999999997</v>
      </c>
      <c r="AB86" s="120">
        <f t="shared" si="62"/>
        <v>409915.4</v>
      </c>
      <c r="AC86" s="120">
        <f t="shared" si="20"/>
        <v>58740.400000000023</v>
      </c>
      <c r="AD86" s="121">
        <f>+AC86/O86*100</f>
        <v>16.726817113974519</v>
      </c>
    </row>
    <row r="87" spans="2:30" ht="23.25" customHeight="1" thickTop="1" x14ac:dyDescent="0.2">
      <c r="B87" s="122" t="s">
        <v>27</v>
      </c>
      <c r="C87" s="123">
        <f>SUM(C88:C91)</f>
        <v>568.90000000000009</v>
      </c>
      <c r="D87" s="124">
        <f t="shared" ref="D87:AA87" si="63">SUM(D88:D91)</f>
        <v>513.33000000000004</v>
      </c>
      <c r="E87" s="124">
        <f t="shared" si="63"/>
        <v>547.30000000000007</v>
      </c>
      <c r="F87" s="124">
        <f t="shared" si="63"/>
        <v>491.9</v>
      </c>
      <c r="G87" s="124">
        <f t="shared" si="63"/>
        <v>628.6</v>
      </c>
      <c r="H87" s="124">
        <f t="shared" si="63"/>
        <v>548.6</v>
      </c>
      <c r="I87" s="124">
        <f t="shared" si="63"/>
        <v>629.5</v>
      </c>
      <c r="J87" s="124">
        <f t="shared" si="63"/>
        <v>529</v>
      </c>
      <c r="K87" s="124">
        <f t="shared" si="63"/>
        <v>542.5</v>
      </c>
      <c r="L87" s="124">
        <f t="shared" si="63"/>
        <v>596.5</v>
      </c>
      <c r="M87" s="124">
        <f t="shared" si="63"/>
        <v>567.9</v>
      </c>
      <c r="N87" s="124">
        <f t="shared" si="63"/>
        <v>609.00000000000011</v>
      </c>
      <c r="O87" s="124">
        <f>SUM(O88:O91)</f>
        <v>6773.0299999999988</v>
      </c>
      <c r="P87" s="124">
        <f t="shared" si="63"/>
        <v>682.7</v>
      </c>
      <c r="Q87" s="125">
        <f t="shared" si="63"/>
        <v>516.1</v>
      </c>
      <c r="R87" s="125">
        <f t="shared" si="63"/>
        <v>571.90000000000009</v>
      </c>
      <c r="S87" s="125">
        <f t="shared" si="63"/>
        <v>571.5</v>
      </c>
      <c r="T87" s="125">
        <f>SUM(T88:T91)</f>
        <v>652.00000000000011</v>
      </c>
      <c r="U87" s="125">
        <f t="shared" si="63"/>
        <v>602.30000000000007</v>
      </c>
      <c r="V87" s="125">
        <f t="shared" si="63"/>
        <v>599.29999999999995</v>
      </c>
      <c r="W87" s="125">
        <f t="shared" si="63"/>
        <v>646.1</v>
      </c>
      <c r="X87" s="125">
        <f t="shared" si="63"/>
        <v>582.20000000000005</v>
      </c>
      <c r="Y87" s="125">
        <f t="shared" si="63"/>
        <v>613.79999999999995</v>
      </c>
      <c r="Z87" s="125">
        <f t="shared" si="63"/>
        <v>570.80000000000007</v>
      </c>
      <c r="AA87" s="125">
        <f t="shared" si="63"/>
        <v>666.6</v>
      </c>
      <c r="AB87" s="125">
        <f>SUM(AB88:AB91)</f>
        <v>7275.2999999999993</v>
      </c>
      <c r="AC87" s="126">
        <f t="shared" si="20"/>
        <v>502.27000000000044</v>
      </c>
      <c r="AD87" s="126">
        <f>+AC87/O87*100</f>
        <v>7.415735645641619</v>
      </c>
    </row>
    <row r="88" spans="2:30" ht="18" customHeight="1" x14ac:dyDescent="0.2">
      <c r="B88" s="127" t="s">
        <v>28</v>
      </c>
      <c r="C88" s="128">
        <v>463.3</v>
      </c>
      <c r="D88" s="129">
        <v>442.23</v>
      </c>
      <c r="E88" s="129">
        <v>519.4</v>
      </c>
      <c r="F88" s="129">
        <v>456.7</v>
      </c>
      <c r="G88" s="129">
        <v>540.29999999999995</v>
      </c>
      <c r="H88" s="129">
        <v>502.6</v>
      </c>
      <c r="I88" s="129">
        <v>528.4</v>
      </c>
      <c r="J88" s="129">
        <v>496.4</v>
      </c>
      <c r="K88" s="129">
        <v>506.9</v>
      </c>
      <c r="L88" s="129">
        <v>550.9</v>
      </c>
      <c r="M88" s="129">
        <v>516</v>
      </c>
      <c r="N88" s="129">
        <v>570.6</v>
      </c>
      <c r="O88" s="129">
        <f>SUM(C88:N88)</f>
        <v>6093.73</v>
      </c>
      <c r="P88" s="129">
        <v>662.6</v>
      </c>
      <c r="Q88" s="129">
        <v>503.5</v>
      </c>
      <c r="R88" s="129">
        <v>558.1</v>
      </c>
      <c r="S88" s="129">
        <v>554.9</v>
      </c>
      <c r="T88" s="129">
        <v>614.5</v>
      </c>
      <c r="U88" s="129">
        <v>528.4</v>
      </c>
      <c r="V88" s="129">
        <v>577.79999999999995</v>
      </c>
      <c r="W88" s="129">
        <v>581.9</v>
      </c>
      <c r="X88" s="129">
        <v>569.70000000000005</v>
      </c>
      <c r="Y88" s="129">
        <v>593.79999999999995</v>
      </c>
      <c r="Z88" s="129">
        <v>552.70000000000005</v>
      </c>
      <c r="AA88" s="129">
        <v>650.79999999999995</v>
      </c>
      <c r="AB88" s="129">
        <f>SUM(P88:AA88)</f>
        <v>6948.7</v>
      </c>
      <c r="AC88" s="130">
        <f t="shared" si="20"/>
        <v>854.97000000000025</v>
      </c>
      <c r="AD88" s="130">
        <f>+AC88/O88*100</f>
        <v>14.030322971316425</v>
      </c>
    </row>
    <row r="89" spans="2:30" ht="18" customHeight="1" x14ac:dyDescent="0.2">
      <c r="B89" s="127" t="s">
        <v>103</v>
      </c>
      <c r="C89" s="128">
        <f>+[41]PP!C138</f>
        <v>0.1</v>
      </c>
      <c r="D89" s="128">
        <f>+[41]PP!D138</f>
        <v>6.1</v>
      </c>
      <c r="E89" s="128">
        <f>+[41]PP!E138</f>
        <v>1.7</v>
      </c>
      <c r="F89" s="128">
        <f>+[41]PP!F138</f>
        <v>1.7</v>
      </c>
      <c r="G89" s="128">
        <f>+[41]PP!G138</f>
        <v>41.7</v>
      </c>
      <c r="H89" s="128">
        <f>+[41]PP!H138</f>
        <v>1.7</v>
      </c>
      <c r="I89" s="128">
        <f>+[41]PP!I138</f>
        <v>46.6</v>
      </c>
      <c r="J89" s="128">
        <f>+[41]PP!J138</f>
        <v>1.7</v>
      </c>
      <c r="K89" s="128">
        <f>+[41]PP!K138</f>
        <v>3.7</v>
      </c>
      <c r="L89" s="128">
        <f>+[41]PP!L138</f>
        <v>1.7</v>
      </c>
      <c r="M89" s="128">
        <f>+[41]PP!M138</f>
        <v>3</v>
      </c>
      <c r="N89" s="128">
        <f>+[41]PP!N138</f>
        <v>1.7</v>
      </c>
      <c r="O89" s="129">
        <f>SUM(C89:N89)</f>
        <v>111.40000000000002</v>
      </c>
      <c r="P89" s="129">
        <f>+[41]PP!P138</f>
        <v>1.7</v>
      </c>
      <c r="Q89" s="129">
        <f>+[41]PP!Q138</f>
        <v>1.7</v>
      </c>
      <c r="R89" s="129">
        <f>+[41]PP!R138</f>
        <v>1.7</v>
      </c>
      <c r="S89" s="129">
        <f>+[41]PP!S138</f>
        <v>1.7</v>
      </c>
      <c r="T89" s="129">
        <f>+[41]PP!T138</f>
        <v>3.2</v>
      </c>
      <c r="U89" s="129">
        <f>+[41]PP!U138</f>
        <v>3.7</v>
      </c>
      <c r="V89" s="129">
        <f>+[41]PP!V138</f>
        <v>1.7</v>
      </c>
      <c r="W89" s="129">
        <f>+[41]PP!W138</f>
        <v>4</v>
      </c>
      <c r="X89" s="129">
        <f>+[41]PP!X138</f>
        <v>1.7</v>
      </c>
      <c r="Y89" s="129">
        <f>+[41]PP!Y138</f>
        <v>2.7</v>
      </c>
      <c r="Z89" s="129">
        <v>2.1</v>
      </c>
      <c r="AA89" s="129">
        <v>1.6</v>
      </c>
      <c r="AB89" s="129">
        <f>SUM(P89:AA89)</f>
        <v>27.5</v>
      </c>
      <c r="AC89" s="130">
        <f t="shared" ref="AC89:AC93" si="64">+AB89-O89</f>
        <v>-83.90000000000002</v>
      </c>
      <c r="AD89" s="130">
        <v>0</v>
      </c>
    </row>
    <row r="90" spans="2:30" ht="18" customHeight="1" x14ac:dyDescent="0.2">
      <c r="B90" s="131" t="s">
        <v>104</v>
      </c>
      <c r="C90" s="128">
        <v>0</v>
      </c>
      <c r="D90" s="129">
        <v>23.3</v>
      </c>
      <c r="E90" s="129">
        <v>0</v>
      </c>
      <c r="F90" s="129">
        <v>0</v>
      </c>
      <c r="G90" s="129">
        <v>0</v>
      </c>
      <c r="H90" s="129">
        <v>0</v>
      </c>
      <c r="I90" s="129">
        <v>0</v>
      </c>
      <c r="J90" s="129">
        <v>0</v>
      </c>
      <c r="K90" s="129">
        <v>0</v>
      </c>
      <c r="L90" s="129">
        <v>0</v>
      </c>
      <c r="M90" s="129">
        <v>0</v>
      </c>
      <c r="N90" s="129">
        <v>0</v>
      </c>
      <c r="O90" s="129">
        <f>SUM(C90:N90)</f>
        <v>23.3</v>
      </c>
      <c r="P90" s="132">
        <f>+[41]PP!P135</f>
        <v>0</v>
      </c>
      <c r="Q90" s="132">
        <f>+[41]PP!Q135</f>
        <v>0</v>
      </c>
      <c r="R90" s="132">
        <v>0</v>
      </c>
      <c r="S90" s="132">
        <f>+[41]PP!S135</f>
        <v>0</v>
      </c>
      <c r="T90" s="132">
        <f>+[41]PP!T135</f>
        <v>17.7</v>
      </c>
      <c r="U90" s="132">
        <f>+[41]PP!U135</f>
        <v>0</v>
      </c>
      <c r="V90" s="132">
        <f>+[41]PP!V135</f>
        <v>0</v>
      </c>
      <c r="W90" s="132">
        <f>+[41]PP!W135</f>
        <v>0</v>
      </c>
      <c r="X90" s="132">
        <f>+[41]PP!X135</f>
        <v>0</v>
      </c>
      <c r="Y90" s="129">
        <v>0</v>
      </c>
      <c r="Z90" s="132">
        <v>0</v>
      </c>
      <c r="AA90" s="132">
        <v>0</v>
      </c>
      <c r="AB90" s="129">
        <f>SUM(P90:AA90)</f>
        <v>17.7</v>
      </c>
      <c r="AC90" s="130">
        <f t="shared" si="64"/>
        <v>-5.6000000000000014</v>
      </c>
      <c r="AD90" s="133">
        <v>0</v>
      </c>
    </row>
    <row r="91" spans="2:30" ht="18" customHeight="1" x14ac:dyDescent="0.2">
      <c r="B91" s="127" t="s">
        <v>105</v>
      </c>
      <c r="C91" s="134">
        <v>105.5</v>
      </c>
      <c r="D91" s="134">
        <v>41.7</v>
      </c>
      <c r="E91" s="134">
        <v>26.2</v>
      </c>
      <c r="F91" s="134">
        <v>33.5</v>
      </c>
      <c r="G91" s="134">
        <v>46.6</v>
      </c>
      <c r="H91" s="132">
        <v>44.3</v>
      </c>
      <c r="I91" s="132">
        <v>54.5</v>
      </c>
      <c r="J91" s="132">
        <v>30.9</v>
      </c>
      <c r="K91" s="132">
        <v>31.9</v>
      </c>
      <c r="L91" s="132">
        <v>43.9</v>
      </c>
      <c r="M91" s="132">
        <v>48.9</v>
      </c>
      <c r="N91" s="132">
        <v>36.700000000000003</v>
      </c>
      <c r="O91" s="129">
        <f>SUM(C91:N91)</f>
        <v>544.59999999999991</v>
      </c>
      <c r="P91" s="132">
        <f>+[41]PP!P140</f>
        <v>18.399999999999999</v>
      </c>
      <c r="Q91" s="132">
        <f>+[41]PP!Q140</f>
        <v>10.9</v>
      </c>
      <c r="R91" s="132">
        <f>+[41]PP!R140</f>
        <v>12.1</v>
      </c>
      <c r="S91" s="132">
        <f>+[41]PP!S140</f>
        <v>14.9</v>
      </c>
      <c r="T91" s="132">
        <f>+[41]PP!T140</f>
        <v>16.600000000000001</v>
      </c>
      <c r="U91" s="132">
        <f>+[41]PP!U140</f>
        <v>70.2</v>
      </c>
      <c r="V91" s="132">
        <f>+[41]PP!V140</f>
        <v>19.8</v>
      </c>
      <c r="W91" s="132">
        <f>+[41]PP!W140</f>
        <v>60.2</v>
      </c>
      <c r="X91" s="132">
        <f>+[41]PP!X140</f>
        <v>10.8</v>
      </c>
      <c r="Y91" s="132">
        <f>+[41]PP!Y140</f>
        <v>17.3</v>
      </c>
      <c r="Z91" s="132">
        <f>+[41]PP!Z140</f>
        <v>16</v>
      </c>
      <c r="AA91" s="132">
        <f>+[41]PP!AA140</f>
        <v>14.2</v>
      </c>
      <c r="AB91" s="129">
        <f>SUM(P91:AA91)</f>
        <v>281.40000000000003</v>
      </c>
      <c r="AC91" s="129">
        <f t="shared" si="64"/>
        <v>-263.19999999999987</v>
      </c>
      <c r="AD91" s="129">
        <f>+AC91/O91*100</f>
        <v>-48.329048843187643</v>
      </c>
    </row>
    <row r="92" spans="2:30" ht="22.5" customHeight="1" x14ac:dyDescent="0.2">
      <c r="B92" s="135" t="s">
        <v>29</v>
      </c>
      <c r="C92" s="136">
        <f>+C86+C87</f>
        <v>49891.799999999988</v>
      </c>
      <c r="D92" s="136">
        <f t="shared" ref="D92:AA92" si="65">+D86+D87</f>
        <v>107221.33</v>
      </c>
      <c r="E92" s="136">
        <f t="shared" si="65"/>
        <v>18572.299999999996</v>
      </c>
      <c r="F92" s="136">
        <f t="shared" si="65"/>
        <v>10355.5</v>
      </c>
      <c r="G92" s="136">
        <f t="shared" si="65"/>
        <v>9704.9</v>
      </c>
      <c r="H92" s="136">
        <f t="shared" si="65"/>
        <v>42797</v>
      </c>
      <c r="I92" s="136">
        <f t="shared" si="65"/>
        <v>32716.199999999997</v>
      </c>
      <c r="J92" s="136">
        <f t="shared" si="65"/>
        <v>4463.2</v>
      </c>
      <c r="K92" s="136">
        <f t="shared" si="65"/>
        <v>38210.300000000003</v>
      </c>
      <c r="L92" s="136">
        <f t="shared" si="65"/>
        <v>5610.6</v>
      </c>
      <c r="M92" s="136">
        <f t="shared" si="65"/>
        <v>18076.900000000001</v>
      </c>
      <c r="N92" s="136">
        <f t="shared" si="65"/>
        <v>20328</v>
      </c>
      <c r="O92" s="136">
        <f t="shared" si="65"/>
        <v>357948.03</v>
      </c>
      <c r="P92" s="136">
        <f t="shared" si="65"/>
        <v>19852.7</v>
      </c>
      <c r="Q92" s="136">
        <f t="shared" si="65"/>
        <v>55789.5</v>
      </c>
      <c r="R92" s="136">
        <f t="shared" si="65"/>
        <v>20266.800000000003</v>
      </c>
      <c r="S92" s="136">
        <f t="shared" si="65"/>
        <v>22055</v>
      </c>
      <c r="T92" s="136">
        <f t="shared" si="65"/>
        <v>42977.700000000004</v>
      </c>
      <c r="U92" s="136">
        <f t="shared" si="65"/>
        <v>2700.1</v>
      </c>
      <c r="V92" s="136">
        <f t="shared" si="65"/>
        <v>149824.5</v>
      </c>
      <c r="W92" s="136">
        <f t="shared" si="65"/>
        <v>17189.699999999997</v>
      </c>
      <c r="X92" s="136">
        <f t="shared" si="65"/>
        <v>7482.5</v>
      </c>
      <c r="Y92" s="136">
        <f t="shared" si="65"/>
        <v>7288.9000000000005</v>
      </c>
      <c r="Z92" s="136">
        <f t="shared" si="65"/>
        <v>30578</v>
      </c>
      <c r="AA92" s="136">
        <f t="shared" si="65"/>
        <v>41185.299999999996</v>
      </c>
      <c r="AB92" s="137">
        <f>+AB86+AB87</f>
        <v>417190.7</v>
      </c>
      <c r="AC92" s="136">
        <f t="shared" si="64"/>
        <v>59242.669999999984</v>
      </c>
      <c r="AD92" s="138">
        <f>+AC92/O92*100</f>
        <v>16.550634459421378</v>
      </c>
    </row>
    <row r="93" spans="2:30" ht="22.5" customHeight="1" x14ac:dyDescent="0.2">
      <c r="B93" s="149" t="s">
        <v>106</v>
      </c>
      <c r="C93" s="150">
        <v>1907.7</v>
      </c>
      <c r="D93" s="150">
        <v>3118.1000000000004</v>
      </c>
      <c r="E93" s="150">
        <v>2738.9999999999995</v>
      </c>
      <c r="F93" s="150">
        <v>2158.5</v>
      </c>
      <c r="G93" s="150">
        <v>2411.1</v>
      </c>
      <c r="H93" s="150">
        <v>3092.7</v>
      </c>
      <c r="I93" s="150">
        <v>2941.7000000000003</v>
      </c>
      <c r="J93" s="150">
        <v>2508.1999999999998</v>
      </c>
      <c r="K93" s="150">
        <v>2006.4</v>
      </c>
      <c r="L93" s="150">
        <v>2137.1000000000004</v>
      </c>
      <c r="M93" s="150">
        <v>2347.7000000000003</v>
      </c>
      <c r="N93" s="150">
        <v>1563.1999999999998</v>
      </c>
      <c r="O93" s="150">
        <f>SUM(C93:N93)</f>
        <v>28931.4</v>
      </c>
      <c r="P93" s="150">
        <f>+[41]PP!P142</f>
        <v>3412.1</v>
      </c>
      <c r="Q93" s="150">
        <f>+[41]PP!Q142</f>
        <v>2945</v>
      </c>
      <c r="R93" s="150">
        <f>+[41]PP!R142</f>
        <v>2090.6999999999998</v>
      </c>
      <c r="S93" s="150">
        <f>+[41]PP!S142</f>
        <v>2773.3999999999996</v>
      </c>
      <c r="T93" s="150">
        <f>+[41]PP!T142</f>
        <v>2620.9</v>
      </c>
      <c r="U93" s="150">
        <f>+[41]PP!U142</f>
        <v>1901.4999999999998</v>
      </c>
      <c r="V93" s="150">
        <f>+[41]PP!V142</f>
        <v>2534.1999999999998</v>
      </c>
      <c r="W93" s="150">
        <f>+[41]PP!W142</f>
        <v>3442.1000000000004</v>
      </c>
      <c r="X93" s="150">
        <f>+[41]PP!X142</f>
        <v>2465.7999999999997</v>
      </c>
      <c r="Y93" s="150">
        <f>+[41]PP!Y142</f>
        <v>2566.5000000000005</v>
      </c>
      <c r="Z93" s="150">
        <f>+[41]PP!Z142</f>
        <v>2800.6</v>
      </c>
      <c r="AA93" s="150">
        <f>+[41]PP!AA142</f>
        <v>2923.5194620200004</v>
      </c>
      <c r="AB93" s="150">
        <f>SUM(P93:AA93)</f>
        <v>32476.319462020001</v>
      </c>
      <c r="AC93" s="150">
        <f t="shared" si="64"/>
        <v>3544.9194620199996</v>
      </c>
      <c r="AD93" s="150">
        <f>+AC93/O93*100</f>
        <v>12.252844528851005</v>
      </c>
    </row>
    <row r="94" spans="2:30" ht="18" customHeight="1" x14ac:dyDescent="0.2">
      <c r="B94" s="16" t="s">
        <v>30</v>
      </c>
      <c r="P94" s="139"/>
      <c r="Q94" s="139"/>
      <c r="R94" s="139"/>
      <c r="S94" s="139"/>
      <c r="T94" s="139"/>
      <c r="U94" s="139"/>
      <c r="V94" s="139"/>
      <c r="W94" s="139"/>
      <c r="X94" s="139"/>
      <c r="Y94" s="139"/>
      <c r="Z94" s="139"/>
      <c r="AA94" s="139"/>
      <c r="AB94" s="139"/>
      <c r="AC94" s="139"/>
    </row>
    <row r="95" spans="2:30" ht="13.5" customHeight="1" x14ac:dyDescent="0.2">
      <c r="B95" s="18" t="s">
        <v>31</v>
      </c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39"/>
      <c r="Q95" s="139"/>
      <c r="R95" s="139"/>
      <c r="S95" s="139"/>
      <c r="T95" s="139"/>
      <c r="U95" s="139"/>
      <c r="V95" s="139"/>
      <c r="W95" s="139"/>
      <c r="X95" s="139"/>
      <c r="Y95" s="139"/>
      <c r="Z95" s="139"/>
      <c r="AA95" s="139"/>
      <c r="AB95" s="143"/>
      <c r="AC95" s="143"/>
    </row>
    <row r="96" spans="2:30" ht="14.25" customHeight="1" x14ac:dyDescent="0.2">
      <c r="B96" s="19" t="s">
        <v>107</v>
      </c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40"/>
      <c r="P96" s="139"/>
      <c r="Q96" s="139"/>
      <c r="R96" s="139"/>
      <c r="S96" s="139"/>
      <c r="T96" s="139"/>
      <c r="U96" s="139"/>
      <c r="V96" s="139"/>
      <c r="W96" s="139"/>
      <c r="X96" s="139"/>
      <c r="Y96" s="139"/>
      <c r="Z96" s="139"/>
      <c r="AA96" s="139"/>
      <c r="AB96" s="143"/>
      <c r="AC96" s="143"/>
    </row>
    <row r="97" spans="2:30" x14ac:dyDescent="0.2">
      <c r="B97" s="19" t="s">
        <v>108</v>
      </c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39"/>
      <c r="Q97" s="139"/>
      <c r="R97" s="139"/>
      <c r="S97" s="139"/>
      <c r="T97" s="139"/>
      <c r="U97" s="139"/>
      <c r="V97" s="139"/>
      <c r="W97" s="139"/>
      <c r="X97" s="139"/>
      <c r="Y97" s="139"/>
      <c r="Z97" s="139"/>
      <c r="AA97" s="139"/>
      <c r="AB97" s="143"/>
      <c r="AC97" s="143"/>
    </row>
    <row r="98" spans="2:30" x14ac:dyDescent="0.2">
      <c r="B98" s="19" t="s">
        <v>109</v>
      </c>
      <c r="C98" s="141"/>
      <c r="D98" s="141"/>
      <c r="E98" s="141"/>
      <c r="F98" s="141"/>
      <c r="G98" s="141"/>
      <c r="H98" s="141"/>
      <c r="I98" s="141"/>
      <c r="J98" s="141"/>
      <c r="K98" s="141"/>
      <c r="L98" s="141"/>
      <c r="M98" s="141"/>
      <c r="N98" s="141"/>
      <c r="O98" s="141"/>
      <c r="P98" s="139"/>
      <c r="Q98" s="139"/>
      <c r="R98" s="139"/>
      <c r="S98" s="139"/>
      <c r="T98" s="139"/>
      <c r="U98" s="139"/>
      <c r="V98" s="139"/>
      <c r="W98" s="139"/>
      <c r="X98" s="139"/>
      <c r="Y98" s="139"/>
      <c r="Z98" s="139"/>
      <c r="AA98" s="139"/>
      <c r="AB98" s="143"/>
      <c r="AC98" s="143"/>
      <c r="AD98" s="21"/>
    </row>
    <row r="99" spans="2:30" x14ac:dyDescent="0.2">
      <c r="B99" s="20" t="s">
        <v>110</v>
      </c>
      <c r="C99" s="141"/>
      <c r="D99" s="141"/>
      <c r="E99" s="141"/>
      <c r="F99" s="141"/>
      <c r="G99" s="141"/>
      <c r="H99" s="141"/>
      <c r="I99" s="141"/>
      <c r="J99" s="141"/>
      <c r="K99" s="141"/>
      <c r="L99" s="141"/>
      <c r="M99" s="141"/>
      <c r="N99" s="141"/>
      <c r="O99" s="141"/>
      <c r="P99" s="141"/>
      <c r="Q99" s="141"/>
      <c r="R99" s="141"/>
      <c r="S99" s="141"/>
      <c r="T99" s="141"/>
      <c r="U99" s="141"/>
      <c r="V99" s="141"/>
      <c r="W99" s="141"/>
      <c r="X99" s="141"/>
      <c r="Y99" s="141"/>
      <c r="Z99" s="141"/>
      <c r="AA99" s="141"/>
      <c r="AB99" s="141"/>
      <c r="AC99" s="141"/>
      <c r="AD99" s="30"/>
    </row>
    <row r="100" spans="2:30" x14ac:dyDescent="0.2">
      <c r="B100" s="21"/>
      <c r="C100" s="142"/>
      <c r="D100" s="142"/>
      <c r="E100" s="142"/>
      <c r="F100" s="142"/>
      <c r="G100" s="142"/>
      <c r="H100" s="142"/>
      <c r="I100" s="142"/>
      <c r="J100" s="142"/>
      <c r="K100" s="142"/>
      <c r="L100" s="142"/>
      <c r="M100" s="142"/>
      <c r="N100" s="142"/>
      <c r="O100" s="143"/>
      <c r="P100" s="143"/>
      <c r="Q100" s="143"/>
      <c r="R100" s="143"/>
      <c r="S100" s="143"/>
      <c r="T100" s="143"/>
      <c r="U100" s="143"/>
      <c r="V100" s="143"/>
      <c r="W100" s="143"/>
      <c r="X100" s="143"/>
      <c r="Y100" s="143"/>
      <c r="Z100" s="143"/>
      <c r="AA100" s="143"/>
      <c r="AB100" s="143"/>
      <c r="AC100" s="21"/>
      <c r="AD100" s="21"/>
    </row>
    <row r="101" spans="2:30" x14ac:dyDescent="0.2">
      <c r="B101" s="21"/>
      <c r="C101" s="143"/>
      <c r="D101" s="143"/>
      <c r="E101" s="143"/>
      <c r="F101" s="143"/>
      <c r="G101" s="143"/>
      <c r="H101" s="143"/>
      <c r="I101" s="143"/>
      <c r="J101" s="143"/>
      <c r="K101" s="143"/>
      <c r="L101" s="143"/>
      <c r="M101" s="143"/>
      <c r="N101" s="143"/>
      <c r="O101" s="143"/>
      <c r="P101" s="143"/>
      <c r="Q101" s="143"/>
      <c r="R101" s="143"/>
      <c r="S101" s="143"/>
      <c r="T101" s="143"/>
      <c r="U101" s="143"/>
      <c r="V101" s="143"/>
      <c r="W101" s="143"/>
      <c r="X101" s="143"/>
      <c r="Y101" s="143"/>
      <c r="Z101" s="143"/>
      <c r="AA101" s="143"/>
      <c r="AB101" s="143"/>
      <c r="AC101" s="143"/>
      <c r="AD101" s="143"/>
    </row>
    <row r="102" spans="2:30" x14ac:dyDescent="0.2">
      <c r="B102" s="31"/>
      <c r="C102" s="144"/>
      <c r="D102" s="144"/>
      <c r="E102" s="144"/>
      <c r="F102" s="144"/>
      <c r="G102" s="144"/>
      <c r="H102" s="144"/>
      <c r="I102" s="144"/>
      <c r="J102" s="144"/>
      <c r="K102" s="144"/>
      <c r="L102" s="144"/>
      <c r="M102" s="144"/>
      <c r="N102" s="144"/>
      <c r="O102" s="144"/>
      <c r="P102" s="143"/>
      <c r="Q102" s="143"/>
      <c r="R102" s="143"/>
      <c r="S102" s="139"/>
      <c r="T102" s="143"/>
      <c r="U102" s="143"/>
      <c r="V102" s="143"/>
      <c r="W102" s="143"/>
      <c r="X102" s="143"/>
      <c r="Y102" s="143"/>
      <c r="Z102" s="143"/>
      <c r="AA102" s="143"/>
      <c r="AB102" s="143"/>
      <c r="AC102" s="21"/>
      <c r="AD102" s="142"/>
    </row>
    <row r="103" spans="2:30" x14ac:dyDescent="0.2">
      <c r="B103" s="31"/>
      <c r="C103" s="142"/>
      <c r="D103" s="142"/>
      <c r="E103" s="142"/>
      <c r="F103" s="142"/>
      <c r="G103" s="142"/>
      <c r="H103" s="142"/>
      <c r="I103" s="142"/>
      <c r="J103" s="142"/>
      <c r="K103" s="142"/>
      <c r="L103" s="142"/>
      <c r="M103" s="142"/>
      <c r="N103" s="142"/>
      <c r="O103" s="142"/>
      <c r="P103" s="142"/>
      <c r="Q103" s="142"/>
      <c r="R103" s="142"/>
      <c r="S103" s="142"/>
      <c r="T103" s="142"/>
      <c r="U103" s="142"/>
      <c r="V103" s="142"/>
      <c r="W103" s="142"/>
      <c r="X103" s="142"/>
      <c r="Y103" s="142"/>
      <c r="Z103" s="142"/>
      <c r="AA103" s="142"/>
      <c r="AB103" s="142"/>
      <c r="AC103" s="142"/>
      <c r="AD103" s="142"/>
    </row>
    <row r="104" spans="2:30" x14ac:dyDescent="0.2">
      <c r="B104" s="31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143"/>
      <c r="P104" s="143"/>
      <c r="Q104" s="143"/>
      <c r="R104" s="143"/>
      <c r="S104" s="143"/>
      <c r="T104" s="143"/>
      <c r="U104" s="143"/>
      <c r="V104" s="143"/>
      <c r="W104" s="143"/>
      <c r="X104" s="143"/>
      <c r="Y104" s="143"/>
      <c r="Z104" s="143"/>
      <c r="AA104" s="143"/>
      <c r="AB104" s="143"/>
      <c r="AC104" s="21"/>
      <c r="AD104" s="145"/>
    </row>
    <row r="105" spans="2:30" x14ac:dyDescent="0.2">
      <c r="B105" s="31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143"/>
      <c r="P105" s="143"/>
      <c r="Q105" s="143"/>
      <c r="R105" s="143"/>
      <c r="S105" s="143"/>
      <c r="T105" s="143"/>
      <c r="U105" s="143"/>
      <c r="V105" s="143"/>
      <c r="W105" s="143"/>
      <c r="X105" s="143"/>
      <c r="Y105" s="143"/>
      <c r="Z105" s="143"/>
      <c r="AA105" s="143"/>
      <c r="AB105" s="23"/>
      <c r="AC105" s="21"/>
      <c r="AD105" s="21"/>
    </row>
    <row r="106" spans="2:30" x14ac:dyDescent="0.2">
      <c r="B106" s="31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143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23"/>
      <c r="AC106" s="21"/>
      <c r="AD106" s="21"/>
    </row>
    <row r="107" spans="2:30" x14ac:dyDescent="0.2">
      <c r="B107" s="21"/>
      <c r="C107" s="141"/>
      <c r="D107" s="141"/>
      <c r="E107" s="141"/>
      <c r="F107" s="141"/>
      <c r="G107" s="141"/>
      <c r="H107" s="141"/>
      <c r="I107" s="141"/>
      <c r="J107" s="141"/>
      <c r="K107" s="141"/>
      <c r="L107" s="141"/>
      <c r="M107" s="141"/>
      <c r="N107" s="141"/>
      <c r="O107" s="143"/>
      <c r="P107" s="143"/>
      <c r="Q107" s="143"/>
      <c r="R107" s="143"/>
      <c r="S107" s="143"/>
      <c r="T107" s="143"/>
      <c r="U107" s="143"/>
      <c r="V107" s="143"/>
      <c r="W107" s="143"/>
      <c r="X107" s="143"/>
      <c r="Y107" s="143"/>
      <c r="Z107" s="143"/>
      <c r="AA107" s="143"/>
      <c r="AB107" s="141"/>
      <c r="AC107" s="141"/>
      <c r="AD107" s="21"/>
    </row>
    <row r="108" spans="2:30" x14ac:dyDescent="0.2">
      <c r="B108" s="31"/>
      <c r="C108" s="141"/>
      <c r="D108" s="141"/>
      <c r="E108" s="141"/>
      <c r="F108" s="141"/>
      <c r="G108" s="141"/>
      <c r="H108" s="141"/>
      <c r="I108" s="141"/>
      <c r="J108" s="141"/>
      <c r="K108" s="141"/>
      <c r="L108" s="141"/>
      <c r="M108" s="141"/>
      <c r="N108" s="141"/>
      <c r="O108" s="143"/>
      <c r="P108" s="143"/>
      <c r="Q108" s="143"/>
      <c r="R108" s="143"/>
      <c r="S108" s="143"/>
      <c r="T108" s="143"/>
      <c r="U108" s="143"/>
      <c r="V108" s="143"/>
      <c r="W108" s="143"/>
      <c r="X108" s="143"/>
      <c r="Y108" s="143"/>
      <c r="Z108" s="143"/>
      <c r="AA108" s="143"/>
      <c r="AB108" s="21"/>
      <c r="AC108" s="21"/>
      <c r="AD108" s="21"/>
    </row>
    <row r="109" spans="2:30" x14ac:dyDescent="0.2">
      <c r="B109" s="3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1"/>
      <c r="AC109" s="21"/>
      <c r="AD109" s="21"/>
    </row>
    <row r="110" spans="2:30" x14ac:dyDescent="0.2"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1"/>
      <c r="AC110" s="21"/>
      <c r="AD110" s="21"/>
    </row>
    <row r="111" spans="2:30" x14ac:dyDescent="0.2">
      <c r="B111" s="3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1"/>
      <c r="AC111" s="21"/>
      <c r="AD111" s="21"/>
    </row>
    <row r="112" spans="2:30" x14ac:dyDescent="0.2">
      <c r="B112" s="3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1"/>
      <c r="AC112" s="21"/>
      <c r="AD112" s="21"/>
    </row>
    <row r="113" spans="2:30" x14ac:dyDescent="0.2">
      <c r="B113" s="3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1"/>
      <c r="AC113" s="21"/>
      <c r="AD113" s="21"/>
    </row>
    <row r="114" spans="2:30" x14ac:dyDescent="0.2"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1"/>
      <c r="AC114" s="21"/>
      <c r="AD114" s="21"/>
    </row>
    <row r="115" spans="2:30" x14ac:dyDescent="0.2">
      <c r="B115" s="3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1"/>
      <c r="AC115" s="21"/>
      <c r="AD115" s="21"/>
    </row>
    <row r="116" spans="2:30" x14ac:dyDescent="0.2">
      <c r="B116" s="3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1"/>
      <c r="AC116" s="21"/>
      <c r="AD116" s="21"/>
    </row>
    <row r="117" spans="2:30" x14ac:dyDescent="0.2">
      <c r="B117" s="3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1"/>
      <c r="AC117" s="21"/>
      <c r="AD117" s="21"/>
    </row>
    <row r="118" spans="2:30" x14ac:dyDescent="0.2"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1"/>
      <c r="AC118" s="21"/>
      <c r="AD118" s="21"/>
    </row>
    <row r="119" spans="2:30" x14ac:dyDescent="0.2">
      <c r="B119" s="3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1"/>
      <c r="AC119" s="21"/>
      <c r="AD119" s="21"/>
    </row>
    <row r="120" spans="2:30" x14ac:dyDescent="0.2">
      <c r="B120" s="3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1"/>
      <c r="AC120" s="21"/>
      <c r="AD120" s="21"/>
    </row>
    <row r="121" spans="2:30" x14ac:dyDescent="0.2">
      <c r="B121" s="3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1"/>
      <c r="AC121" s="21"/>
      <c r="AD121" s="21"/>
    </row>
    <row r="122" spans="2:30" x14ac:dyDescent="0.2">
      <c r="B122" s="3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1"/>
      <c r="AC122" s="21"/>
      <c r="AD122" s="21"/>
    </row>
    <row r="123" spans="2:30" x14ac:dyDescent="0.2"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1"/>
      <c r="AC123" s="21"/>
      <c r="AD123" s="21"/>
    </row>
    <row r="124" spans="2:30" x14ac:dyDescent="0.2"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1"/>
      <c r="AC124" s="21"/>
      <c r="AD124" s="21"/>
    </row>
    <row r="125" spans="2:30" x14ac:dyDescent="0.2"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1"/>
      <c r="AC125" s="21"/>
      <c r="AD125" s="21"/>
    </row>
    <row r="126" spans="2:30" x14ac:dyDescent="0.2"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1"/>
      <c r="AC126" s="21"/>
      <c r="AD126" s="21"/>
    </row>
    <row r="127" spans="2:30" x14ac:dyDescent="0.2"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1"/>
      <c r="AC127" s="21"/>
      <c r="AD127" s="21"/>
    </row>
    <row r="128" spans="2:30" x14ac:dyDescent="0.2"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1"/>
      <c r="AC128" s="21"/>
      <c r="AD128" s="21"/>
    </row>
    <row r="129" spans="2:30" x14ac:dyDescent="0.2"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1"/>
      <c r="AC129" s="21"/>
      <c r="AD129" s="21"/>
    </row>
    <row r="130" spans="2:30" x14ac:dyDescent="0.2"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1"/>
      <c r="AC130" s="21"/>
      <c r="AD130" s="21"/>
    </row>
    <row r="131" spans="2:30" x14ac:dyDescent="0.2"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1"/>
      <c r="AC131" s="21"/>
      <c r="AD131" s="21"/>
    </row>
    <row r="132" spans="2:30" x14ac:dyDescent="0.2"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1"/>
      <c r="AC132" s="21"/>
      <c r="AD132" s="21"/>
    </row>
    <row r="133" spans="2:30" x14ac:dyDescent="0.2"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1"/>
      <c r="AC133" s="21"/>
      <c r="AD133" s="21"/>
    </row>
    <row r="134" spans="2:30" x14ac:dyDescent="0.2"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1"/>
      <c r="AC134" s="21"/>
      <c r="AD134" s="21"/>
    </row>
    <row r="135" spans="2:30" x14ac:dyDescent="0.2"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1"/>
      <c r="AC135" s="21"/>
      <c r="AD135" s="21"/>
    </row>
    <row r="136" spans="2:30" x14ac:dyDescent="0.2"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1"/>
      <c r="AC136" s="21"/>
      <c r="AD136" s="21"/>
    </row>
    <row r="137" spans="2:30" x14ac:dyDescent="0.2"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1"/>
      <c r="AC137" s="21"/>
      <c r="AD137" s="21"/>
    </row>
    <row r="138" spans="2:30" x14ac:dyDescent="0.2"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1"/>
      <c r="AC138" s="21"/>
      <c r="AD138" s="21"/>
    </row>
    <row r="139" spans="2:30" x14ac:dyDescent="0.2"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1"/>
      <c r="AC139" s="21"/>
      <c r="AD139" s="21"/>
    </row>
    <row r="140" spans="2:30" x14ac:dyDescent="0.2"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1"/>
      <c r="AC140" s="21"/>
      <c r="AD140" s="21"/>
    </row>
    <row r="141" spans="2:30" x14ac:dyDescent="0.2"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1"/>
      <c r="AC141" s="21"/>
      <c r="AD141" s="21"/>
    </row>
    <row r="142" spans="2:30" x14ac:dyDescent="0.2"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1"/>
      <c r="AC142" s="21"/>
      <c r="AD142" s="21"/>
    </row>
    <row r="143" spans="2:30" x14ac:dyDescent="0.2"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1"/>
      <c r="AC143" s="21"/>
      <c r="AD143" s="21"/>
    </row>
    <row r="144" spans="2:30" x14ac:dyDescent="0.2"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1"/>
      <c r="AC144" s="21"/>
      <c r="AD144" s="21"/>
    </row>
    <row r="145" spans="2:30" x14ac:dyDescent="0.2"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1"/>
      <c r="AC145" s="21"/>
      <c r="AD145" s="21"/>
    </row>
    <row r="146" spans="2:30" x14ac:dyDescent="0.2"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1"/>
      <c r="AC146" s="21"/>
      <c r="AD146" s="21"/>
    </row>
    <row r="147" spans="2:30" x14ac:dyDescent="0.2"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1"/>
      <c r="AC147" s="21"/>
      <c r="AD147" s="21"/>
    </row>
    <row r="148" spans="2:30" x14ac:dyDescent="0.2"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1"/>
      <c r="AC148" s="21"/>
      <c r="AD148" s="21"/>
    </row>
    <row r="149" spans="2:30" x14ac:dyDescent="0.2"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1"/>
      <c r="AC149" s="21"/>
      <c r="AD149" s="21"/>
    </row>
    <row r="150" spans="2:30" x14ac:dyDescent="0.2"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1"/>
      <c r="AC150" s="21"/>
      <c r="AD150" s="21"/>
    </row>
    <row r="151" spans="2:30" x14ac:dyDescent="0.2"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1"/>
      <c r="AC151" s="21"/>
      <c r="AD151" s="21"/>
    </row>
    <row r="152" spans="2:30" x14ac:dyDescent="0.2"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1"/>
      <c r="AC152" s="21"/>
      <c r="AD152" s="21"/>
    </row>
    <row r="153" spans="2:30" x14ac:dyDescent="0.2"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1"/>
      <c r="AC153" s="21"/>
      <c r="AD153" s="21"/>
    </row>
    <row r="154" spans="2:30" x14ac:dyDescent="0.2"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1"/>
      <c r="AC154" s="21"/>
      <c r="AD154" s="21"/>
    </row>
    <row r="155" spans="2:30" x14ac:dyDescent="0.2"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1"/>
      <c r="AC155" s="21"/>
      <c r="AD155" s="21"/>
    </row>
    <row r="156" spans="2:30" x14ac:dyDescent="0.2"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1"/>
      <c r="AC156" s="21"/>
      <c r="AD156" s="21"/>
    </row>
    <row r="157" spans="2:30" x14ac:dyDescent="0.2"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1"/>
      <c r="AC157" s="21"/>
      <c r="AD157" s="21"/>
    </row>
    <row r="158" spans="2:30" x14ac:dyDescent="0.2"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1"/>
      <c r="AC158" s="21"/>
      <c r="AD158" s="21"/>
    </row>
    <row r="159" spans="2:30" x14ac:dyDescent="0.2"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1"/>
      <c r="AC159" s="21"/>
      <c r="AD159" s="21"/>
    </row>
    <row r="160" spans="2:30" x14ac:dyDescent="0.2"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1"/>
      <c r="AC160" s="21"/>
      <c r="AD160" s="21"/>
    </row>
    <row r="161" spans="2:30" x14ac:dyDescent="0.2"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1"/>
      <c r="AC161" s="21"/>
      <c r="AD161" s="21"/>
    </row>
    <row r="162" spans="2:30" x14ac:dyDescent="0.2"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1"/>
      <c r="AC162" s="21"/>
      <c r="AD162" s="21"/>
    </row>
    <row r="163" spans="2:30" x14ac:dyDescent="0.2"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1"/>
      <c r="AC163" s="21"/>
      <c r="AD163" s="21"/>
    </row>
    <row r="164" spans="2:30" x14ac:dyDescent="0.2"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1"/>
      <c r="AC164" s="21"/>
      <c r="AD164" s="21"/>
    </row>
    <row r="165" spans="2:30" x14ac:dyDescent="0.2"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1"/>
      <c r="AC165" s="21"/>
      <c r="AD165" s="21"/>
    </row>
    <row r="166" spans="2:30" x14ac:dyDescent="0.2"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1"/>
      <c r="AC166" s="21"/>
      <c r="AD166" s="21"/>
    </row>
    <row r="167" spans="2:30" x14ac:dyDescent="0.2"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1"/>
      <c r="AC167" s="21"/>
      <c r="AD167" s="21"/>
    </row>
    <row r="168" spans="2:30" x14ac:dyDescent="0.2"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1"/>
      <c r="AC168" s="21"/>
      <c r="AD168" s="21"/>
    </row>
    <row r="169" spans="2:30" x14ac:dyDescent="0.2"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1"/>
      <c r="AC169" s="21"/>
      <c r="AD169" s="21"/>
    </row>
    <row r="170" spans="2:30" x14ac:dyDescent="0.2"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1"/>
      <c r="AC170" s="21"/>
      <c r="AD170" s="21"/>
    </row>
    <row r="171" spans="2:30" x14ac:dyDescent="0.2"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1"/>
      <c r="AC171" s="21"/>
      <c r="AD171" s="21"/>
    </row>
    <row r="172" spans="2:30" x14ac:dyDescent="0.2"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1"/>
      <c r="AC172" s="21"/>
      <c r="AD172" s="21"/>
    </row>
    <row r="173" spans="2:30" x14ac:dyDescent="0.2"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1"/>
      <c r="AC173" s="21"/>
      <c r="AD173" s="21"/>
    </row>
    <row r="174" spans="2:30" x14ac:dyDescent="0.2"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1"/>
      <c r="AC174" s="21"/>
      <c r="AD174" s="21"/>
    </row>
    <row r="175" spans="2:30" x14ac:dyDescent="0.2"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1"/>
      <c r="AC175" s="21"/>
      <c r="AD175" s="21"/>
    </row>
    <row r="176" spans="2:30" x14ac:dyDescent="0.2"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1"/>
      <c r="AC176" s="21"/>
      <c r="AD176" s="21"/>
    </row>
    <row r="177" spans="2:30" x14ac:dyDescent="0.2"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1"/>
      <c r="AC177" s="21"/>
      <c r="AD177" s="21"/>
    </row>
    <row r="178" spans="2:30" x14ac:dyDescent="0.2"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1"/>
      <c r="AC178" s="21"/>
      <c r="AD178" s="21"/>
    </row>
    <row r="179" spans="2:30" x14ac:dyDescent="0.2"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1"/>
      <c r="AC179" s="21"/>
      <c r="AD179" s="21"/>
    </row>
    <row r="180" spans="2:30" x14ac:dyDescent="0.2"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1"/>
      <c r="AC180" s="21"/>
      <c r="AD180" s="21"/>
    </row>
    <row r="181" spans="2:30" x14ac:dyDescent="0.2"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1"/>
      <c r="AC181" s="21"/>
      <c r="AD181" s="21"/>
    </row>
    <row r="182" spans="2:30" x14ac:dyDescent="0.2"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1"/>
      <c r="AC182" s="21"/>
      <c r="AD182" s="21"/>
    </row>
    <row r="183" spans="2:30" x14ac:dyDescent="0.2"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1"/>
      <c r="AC183" s="21"/>
      <c r="AD183" s="21"/>
    </row>
    <row r="184" spans="2:30" x14ac:dyDescent="0.2"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1"/>
      <c r="AC184" s="21"/>
      <c r="AD184" s="21"/>
    </row>
    <row r="185" spans="2:30" x14ac:dyDescent="0.2"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1"/>
      <c r="AC185" s="21"/>
      <c r="AD185" s="21"/>
    </row>
    <row r="186" spans="2:30" x14ac:dyDescent="0.2"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1"/>
      <c r="AC186" s="21"/>
      <c r="AD186" s="21"/>
    </row>
    <row r="187" spans="2:30" x14ac:dyDescent="0.2"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1"/>
      <c r="AC187" s="21"/>
      <c r="AD187" s="21"/>
    </row>
    <row r="188" spans="2:30" x14ac:dyDescent="0.2"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1"/>
      <c r="AC188" s="21"/>
      <c r="AD188" s="21"/>
    </row>
    <row r="189" spans="2:30" x14ac:dyDescent="0.2"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1"/>
      <c r="AC189" s="21"/>
      <c r="AD189" s="21"/>
    </row>
    <row r="190" spans="2:30" x14ac:dyDescent="0.2"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1"/>
      <c r="AC190" s="21"/>
      <c r="AD190" s="21"/>
    </row>
    <row r="191" spans="2:30" x14ac:dyDescent="0.2"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1"/>
      <c r="AC191" s="21"/>
      <c r="AD191" s="21"/>
    </row>
    <row r="192" spans="2:30" x14ac:dyDescent="0.2"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  <c r="AB192" s="21"/>
      <c r="AC192" s="21"/>
      <c r="AD192" s="21"/>
    </row>
    <row r="193" spans="2:30" x14ac:dyDescent="0.2"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  <c r="AB193" s="21"/>
      <c r="AC193" s="21"/>
      <c r="AD193" s="21"/>
    </row>
    <row r="194" spans="2:30" x14ac:dyDescent="0.2"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1"/>
      <c r="AC194" s="21"/>
      <c r="AD194" s="21"/>
    </row>
    <row r="195" spans="2:30" x14ac:dyDescent="0.2"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  <c r="AB195" s="21"/>
      <c r="AC195" s="21"/>
      <c r="AD195" s="21"/>
    </row>
    <row r="196" spans="2:30" x14ac:dyDescent="0.2"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1"/>
      <c r="AC196" s="21"/>
      <c r="AD196" s="21"/>
    </row>
    <row r="197" spans="2:30" x14ac:dyDescent="0.2"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  <c r="AB197" s="21"/>
      <c r="AC197" s="21"/>
      <c r="AD197" s="21"/>
    </row>
    <row r="198" spans="2:30" x14ac:dyDescent="0.2"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  <c r="AB198" s="21"/>
      <c r="AC198" s="21"/>
      <c r="AD198" s="21"/>
    </row>
    <row r="199" spans="2:30" x14ac:dyDescent="0.2"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1"/>
      <c r="AC199" s="21"/>
      <c r="AD199" s="21"/>
    </row>
    <row r="200" spans="2:30" x14ac:dyDescent="0.2"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1"/>
      <c r="AC200" s="21"/>
      <c r="AD200" s="21"/>
    </row>
    <row r="201" spans="2:30" x14ac:dyDescent="0.2"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  <c r="AB201" s="21"/>
      <c r="AC201" s="21"/>
      <c r="AD201" s="21"/>
    </row>
    <row r="202" spans="2:30" x14ac:dyDescent="0.2"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  <c r="AB202" s="21"/>
      <c r="AC202" s="21"/>
      <c r="AD202" s="21"/>
    </row>
    <row r="203" spans="2:30" x14ac:dyDescent="0.2"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  <c r="AB203" s="21"/>
      <c r="AC203" s="21"/>
      <c r="AD203" s="21"/>
    </row>
    <row r="204" spans="2:30" x14ac:dyDescent="0.2"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  <c r="AB204" s="21"/>
      <c r="AC204" s="21"/>
      <c r="AD204" s="21"/>
    </row>
    <row r="205" spans="2:30" x14ac:dyDescent="0.2"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  <c r="AB205" s="21"/>
      <c r="AC205" s="21"/>
      <c r="AD205" s="21"/>
    </row>
    <row r="206" spans="2:30" x14ac:dyDescent="0.2"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1"/>
      <c r="AC206" s="21"/>
      <c r="AD206" s="21"/>
    </row>
    <row r="207" spans="2:30" x14ac:dyDescent="0.2"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  <c r="AB207" s="21"/>
      <c r="AC207" s="21"/>
      <c r="AD207" s="21"/>
    </row>
    <row r="208" spans="2:30" x14ac:dyDescent="0.2"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1"/>
      <c r="AC208" s="21"/>
      <c r="AD208" s="21"/>
    </row>
    <row r="209" spans="2:30" x14ac:dyDescent="0.2"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1"/>
      <c r="AC209" s="21"/>
      <c r="AD209" s="21"/>
    </row>
    <row r="210" spans="2:30" x14ac:dyDescent="0.2"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  <c r="AB210" s="21"/>
      <c r="AC210" s="21"/>
      <c r="AD210" s="21"/>
    </row>
    <row r="211" spans="2:30" x14ac:dyDescent="0.2"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  <c r="AB211" s="21"/>
      <c r="AC211" s="21"/>
      <c r="AD211" s="21"/>
    </row>
    <row r="212" spans="2:30" x14ac:dyDescent="0.2"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  <c r="AB212" s="21"/>
      <c r="AC212" s="21"/>
      <c r="AD212" s="21"/>
    </row>
    <row r="213" spans="2:30" x14ac:dyDescent="0.2"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  <c r="AB213" s="21"/>
      <c r="AC213" s="21"/>
      <c r="AD213" s="21"/>
    </row>
    <row r="214" spans="2:30" x14ac:dyDescent="0.2"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1"/>
      <c r="AC214" s="21"/>
      <c r="AD214" s="21"/>
    </row>
    <row r="215" spans="2:30" x14ac:dyDescent="0.2"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1"/>
      <c r="AC215" s="21"/>
      <c r="AD215" s="21"/>
    </row>
    <row r="216" spans="2:30" x14ac:dyDescent="0.2"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1"/>
      <c r="AC216" s="21"/>
      <c r="AD216" s="21"/>
    </row>
    <row r="217" spans="2:30" x14ac:dyDescent="0.2"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1"/>
      <c r="AC217" s="21"/>
      <c r="AD217" s="21"/>
    </row>
    <row r="218" spans="2:30" x14ac:dyDescent="0.2"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1"/>
      <c r="AC218" s="21"/>
      <c r="AD218" s="21"/>
    </row>
    <row r="219" spans="2:30" x14ac:dyDescent="0.2"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1"/>
      <c r="AC219" s="21"/>
      <c r="AD219" s="21"/>
    </row>
    <row r="220" spans="2:30" x14ac:dyDescent="0.2"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1"/>
      <c r="AC220" s="21"/>
      <c r="AD220" s="21"/>
    </row>
    <row r="221" spans="2:30" x14ac:dyDescent="0.2"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  <c r="AB221" s="21"/>
      <c r="AC221" s="21"/>
      <c r="AD221" s="21"/>
    </row>
    <row r="222" spans="2:30" x14ac:dyDescent="0.2"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  <c r="AB222" s="21"/>
      <c r="AC222" s="21"/>
      <c r="AD222" s="21"/>
    </row>
    <row r="223" spans="2:30" x14ac:dyDescent="0.2"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2"/>
      <c r="AB223" s="21"/>
      <c r="AC223" s="21"/>
      <c r="AD223" s="21"/>
    </row>
    <row r="224" spans="2:30" x14ac:dyDescent="0.2"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  <c r="AB224" s="21"/>
      <c r="AC224" s="21"/>
      <c r="AD224" s="21"/>
    </row>
    <row r="225" spans="2:30" x14ac:dyDescent="0.2"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  <c r="AA225" s="22"/>
      <c r="AB225" s="21"/>
      <c r="AC225" s="21"/>
      <c r="AD225" s="21"/>
    </row>
    <row r="226" spans="2:30" x14ac:dyDescent="0.2"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2"/>
      <c r="AB226" s="21"/>
      <c r="AC226" s="21"/>
      <c r="AD226" s="21"/>
    </row>
    <row r="227" spans="2:30" x14ac:dyDescent="0.2"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  <c r="AA227" s="22"/>
      <c r="AB227" s="21"/>
      <c r="AC227" s="21"/>
      <c r="AD227" s="21"/>
    </row>
    <row r="228" spans="2:30" x14ac:dyDescent="0.2"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  <c r="AA228" s="22"/>
      <c r="AB228" s="21"/>
      <c r="AC228" s="21"/>
      <c r="AD228" s="21"/>
    </row>
    <row r="229" spans="2:30" x14ac:dyDescent="0.2"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  <c r="AA229" s="22"/>
      <c r="AB229" s="21"/>
      <c r="AC229" s="21"/>
      <c r="AD229" s="21"/>
    </row>
    <row r="230" spans="2:30" x14ac:dyDescent="0.2"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  <c r="AA230" s="22"/>
      <c r="AB230" s="21"/>
      <c r="AC230" s="21"/>
      <c r="AD230" s="21"/>
    </row>
    <row r="231" spans="2:30" x14ac:dyDescent="0.2"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  <c r="AA231" s="22"/>
      <c r="AB231" s="21"/>
      <c r="AC231" s="21"/>
      <c r="AD231" s="21"/>
    </row>
    <row r="232" spans="2:30" x14ac:dyDescent="0.2"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  <c r="AA232" s="22"/>
      <c r="AB232" s="21"/>
      <c r="AC232" s="21"/>
      <c r="AD232" s="21"/>
    </row>
    <row r="233" spans="2:30" x14ac:dyDescent="0.2"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  <c r="AB233" s="21"/>
      <c r="AC233" s="21"/>
      <c r="AD233" s="21"/>
    </row>
    <row r="234" spans="2:30" x14ac:dyDescent="0.2"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  <c r="AA234" s="22"/>
      <c r="AB234" s="21"/>
      <c r="AC234" s="21"/>
      <c r="AD234" s="21"/>
    </row>
    <row r="235" spans="2:30" x14ac:dyDescent="0.2"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2"/>
      <c r="AB235" s="21"/>
      <c r="AC235" s="21"/>
      <c r="AD235" s="21"/>
    </row>
    <row r="236" spans="2:30" x14ac:dyDescent="0.2"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  <c r="AA236" s="22"/>
      <c r="AB236" s="21"/>
      <c r="AC236" s="21"/>
      <c r="AD236" s="21"/>
    </row>
    <row r="237" spans="2:30" x14ac:dyDescent="0.2"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  <c r="AA237" s="22"/>
      <c r="AB237" s="21"/>
      <c r="AC237" s="21"/>
      <c r="AD237" s="21"/>
    </row>
    <row r="238" spans="2:30" x14ac:dyDescent="0.2"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  <c r="AA238" s="22"/>
      <c r="AB238" s="21"/>
      <c r="AC238" s="21"/>
      <c r="AD238" s="21"/>
    </row>
    <row r="239" spans="2:30" x14ac:dyDescent="0.2"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  <c r="AA239" s="22"/>
      <c r="AB239" s="21"/>
      <c r="AC239" s="21"/>
      <c r="AD239" s="21"/>
    </row>
    <row r="240" spans="2:30" x14ac:dyDescent="0.2"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  <c r="AA240" s="22"/>
      <c r="AB240" s="21"/>
      <c r="AC240" s="21"/>
      <c r="AD240" s="21"/>
    </row>
    <row r="241" spans="2:30" x14ac:dyDescent="0.2"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  <c r="AA241" s="22"/>
      <c r="AB241" s="21"/>
      <c r="AC241" s="21"/>
      <c r="AD241" s="21"/>
    </row>
    <row r="242" spans="2:30" x14ac:dyDescent="0.2"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  <c r="AA242" s="22"/>
      <c r="AB242" s="21"/>
      <c r="AC242" s="21"/>
      <c r="AD242" s="21"/>
    </row>
    <row r="243" spans="2:30" x14ac:dyDescent="0.2"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  <c r="AA243" s="22"/>
      <c r="AB243" s="21"/>
      <c r="AC243" s="21"/>
      <c r="AD243" s="21"/>
    </row>
    <row r="244" spans="2:30" x14ac:dyDescent="0.2"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  <c r="AA244" s="22"/>
      <c r="AB244" s="21"/>
      <c r="AC244" s="21"/>
      <c r="AD244" s="21"/>
    </row>
    <row r="245" spans="2:30" x14ac:dyDescent="0.2"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  <c r="AA245" s="22"/>
      <c r="AB245" s="21"/>
      <c r="AC245" s="21"/>
      <c r="AD245" s="21"/>
    </row>
    <row r="246" spans="2:30" x14ac:dyDescent="0.2"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  <c r="AA246" s="22"/>
      <c r="AB246" s="21"/>
      <c r="AC246" s="21"/>
      <c r="AD246" s="21"/>
    </row>
    <row r="247" spans="2:30" x14ac:dyDescent="0.2"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  <c r="AA247" s="22"/>
      <c r="AB247" s="21"/>
      <c r="AC247" s="21"/>
      <c r="AD247" s="21"/>
    </row>
    <row r="248" spans="2:30" x14ac:dyDescent="0.2"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  <c r="AA248" s="22"/>
      <c r="AB248" s="21"/>
      <c r="AC248" s="21"/>
      <c r="AD248" s="21"/>
    </row>
    <row r="249" spans="2:30" x14ac:dyDescent="0.2"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  <c r="AA249" s="22"/>
      <c r="AB249" s="21"/>
      <c r="AC249" s="21"/>
      <c r="AD249" s="21"/>
    </row>
    <row r="250" spans="2:30" x14ac:dyDescent="0.2"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  <c r="AA250" s="22"/>
      <c r="AB250" s="21"/>
      <c r="AC250" s="21"/>
      <c r="AD250" s="21"/>
    </row>
    <row r="251" spans="2:30" x14ac:dyDescent="0.2"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  <c r="AA251" s="22"/>
      <c r="AB251" s="21"/>
      <c r="AC251" s="21"/>
      <c r="AD251" s="21"/>
    </row>
    <row r="252" spans="2:30" x14ac:dyDescent="0.2"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  <c r="AA252" s="22"/>
      <c r="AB252" s="21"/>
      <c r="AC252" s="21"/>
      <c r="AD252" s="21"/>
    </row>
    <row r="253" spans="2:30" x14ac:dyDescent="0.2"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  <c r="AB253" s="21"/>
      <c r="AC253" s="21"/>
      <c r="AD253" s="21"/>
    </row>
    <row r="254" spans="2:30" x14ac:dyDescent="0.2"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  <c r="AA254" s="22"/>
      <c r="AB254" s="21"/>
      <c r="AC254" s="21"/>
      <c r="AD254" s="21"/>
    </row>
    <row r="255" spans="2:30" x14ac:dyDescent="0.2"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  <c r="AA255" s="22"/>
      <c r="AB255" s="21"/>
      <c r="AC255" s="21"/>
      <c r="AD255" s="21"/>
    </row>
    <row r="256" spans="2:30" x14ac:dyDescent="0.2"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  <c r="AA256" s="22"/>
      <c r="AB256" s="21"/>
      <c r="AC256" s="21"/>
      <c r="AD256" s="21"/>
    </row>
    <row r="257" spans="2:30" x14ac:dyDescent="0.2"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  <c r="AA257" s="22"/>
      <c r="AB257" s="21"/>
      <c r="AC257" s="21"/>
      <c r="AD257" s="21"/>
    </row>
    <row r="258" spans="2:30" x14ac:dyDescent="0.2"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  <c r="AA258" s="22"/>
      <c r="AB258" s="21"/>
      <c r="AC258" s="21"/>
      <c r="AD258" s="21"/>
    </row>
    <row r="259" spans="2:30" x14ac:dyDescent="0.2"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  <c r="AA259" s="22"/>
      <c r="AB259" s="21"/>
      <c r="AC259" s="21"/>
      <c r="AD259" s="21"/>
    </row>
    <row r="260" spans="2:30" x14ac:dyDescent="0.2"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  <c r="AA260" s="22"/>
      <c r="AB260" s="21"/>
      <c r="AC260" s="21"/>
      <c r="AD260" s="21"/>
    </row>
    <row r="261" spans="2:30" x14ac:dyDescent="0.2"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  <c r="AA261" s="22"/>
      <c r="AB261" s="21"/>
      <c r="AC261" s="21"/>
      <c r="AD261" s="21"/>
    </row>
    <row r="262" spans="2:30" x14ac:dyDescent="0.2"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  <c r="AA262" s="22"/>
      <c r="AB262" s="21"/>
      <c r="AC262" s="21"/>
      <c r="AD262" s="21"/>
    </row>
    <row r="263" spans="2:30" x14ac:dyDescent="0.2"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  <c r="AA263" s="22"/>
      <c r="AB263" s="21"/>
      <c r="AC263" s="21"/>
      <c r="AD263" s="21"/>
    </row>
    <row r="264" spans="2:30" x14ac:dyDescent="0.2"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  <c r="AA264" s="22"/>
      <c r="AB264" s="21"/>
      <c r="AC264" s="21"/>
      <c r="AD264" s="21"/>
    </row>
    <row r="265" spans="2:30" x14ac:dyDescent="0.2"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  <c r="AA265" s="22"/>
      <c r="AB265" s="21"/>
      <c r="AC265" s="21"/>
      <c r="AD265" s="21"/>
    </row>
    <row r="266" spans="2:30" x14ac:dyDescent="0.2"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  <c r="AA266" s="22"/>
      <c r="AB266" s="21"/>
      <c r="AC266" s="21"/>
      <c r="AD266" s="21"/>
    </row>
    <row r="267" spans="2:30" x14ac:dyDescent="0.2"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  <c r="AA267" s="22"/>
      <c r="AB267" s="21"/>
      <c r="AC267" s="21"/>
      <c r="AD267" s="21"/>
    </row>
    <row r="268" spans="2:30" x14ac:dyDescent="0.2"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  <c r="AA268" s="22"/>
      <c r="AB268" s="21"/>
      <c r="AC268" s="21"/>
      <c r="AD268" s="21"/>
    </row>
    <row r="269" spans="2:30" x14ac:dyDescent="0.2"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  <c r="AA269" s="22"/>
      <c r="AB269" s="21"/>
      <c r="AC269" s="21"/>
      <c r="AD269" s="21"/>
    </row>
    <row r="270" spans="2:30" x14ac:dyDescent="0.2"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  <c r="AA270" s="22"/>
      <c r="AB270" s="21"/>
      <c r="AC270" s="21"/>
      <c r="AD270" s="21"/>
    </row>
    <row r="271" spans="2:30" x14ac:dyDescent="0.2"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  <c r="AA271" s="22"/>
      <c r="AB271" s="21"/>
      <c r="AC271" s="21"/>
      <c r="AD271" s="21"/>
    </row>
    <row r="272" spans="2:30" x14ac:dyDescent="0.2"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  <c r="AA272" s="22"/>
      <c r="AB272" s="21"/>
      <c r="AC272" s="21"/>
      <c r="AD272" s="21"/>
    </row>
    <row r="273" spans="2:30" x14ac:dyDescent="0.2"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  <c r="AA273" s="22"/>
      <c r="AB273" s="21"/>
      <c r="AC273" s="21"/>
      <c r="AD273" s="21"/>
    </row>
    <row r="274" spans="2:30" x14ac:dyDescent="0.2"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  <c r="AA274" s="22"/>
      <c r="AB274" s="21"/>
      <c r="AC274" s="21"/>
      <c r="AD274" s="21"/>
    </row>
    <row r="275" spans="2:30" x14ac:dyDescent="0.2"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  <c r="AA275" s="22"/>
      <c r="AB275" s="21"/>
      <c r="AC275" s="21"/>
      <c r="AD275" s="21"/>
    </row>
    <row r="276" spans="2:30" x14ac:dyDescent="0.2"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  <c r="AA276" s="22"/>
      <c r="AB276" s="21"/>
      <c r="AC276" s="21"/>
      <c r="AD276" s="21"/>
    </row>
    <row r="277" spans="2:30" x14ac:dyDescent="0.2"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  <c r="AA277" s="22"/>
      <c r="AB277" s="21"/>
      <c r="AC277" s="21"/>
      <c r="AD277" s="21"/>
    </row>
    <row r="278" spans="2:30" x14ac:dyDescent="0.2"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  <c r="AA278" s="22"/>
      <c r="AB278" s="21"/>
      <c r="AC278" s="21"/>
      <c r="AD278" s="21"/>
    </row>
    <row r="279" spans="2:30" x14ac:dyDescent="0.2"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  <c r="AA279" s="22"/>
      <c r="AB279" s="21"/>
      <c r="AC279" s="21"/>
      <c r="AD279" s="21"/>
    </row>
    <row r="280" spans="2:30" x14ac:dyDescent="0.2"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  <c r="AA280" s="22"/>
      <c r="AB280" s="21"/>
      <c r="AC280" s="21"/>
      <c r="AD280" s="21"/>
    </row>
    <row r="281" spans="2:30" x14ac:dyDescent="0.2"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  <c r="AA281" s="22"/>
      <c r="AB281" s="21"/>
      <c r="AC281" s="21"/>
      <c r="AD281" s="21"/>
    </row>
    <row r="282" spans="2:30" x14ac:dyDescent="0.2"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  <c r="AA282" s="22"/>
      <c r="AB282" s="21"/>
      <c r="AC282" s="21"/>
      <c r="AD282" s="21"/>
    </row>
    <row r="283" spans="2:30" x14ac:dyDescent="0.2"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  <c r="AA283" s="22"/>
      <c r="AB283" s="21"/>
      <c r="AC283" s="21"/>
      <c r="AD283" s="21"/>
    </row>
    <row r="284" spans="2:30" x14ac:dyDescent="0.2"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  <c r="AA284" s="22"/>
      <c r="AB284" s="21"/>
      <c r="AC284" s="21"/>
      <c r="AD284" s="21"/>
    </row>
    <row r="285" spans="2:30" x14ac:dyDescent="0.2"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  <c r="AA285" s="22"/>
      <c r="AB285" s="21"/>
      <c r="AC285" s="21"/>
      <c r="AD285" s="21"/>
    </row>
    <row r="286" spans="2:30" x14ac:dyDescent="0.2"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  <c r="AA286" s="22"/>
      <c r="AB286" s="21"/>
      <c r="AC286" s="21"/>
      <c r="AD286" s="21"/>
    </row>
    <row r="287" spans="2:30" x14ac:dyDescent="0.2"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  <c r="AA287" s="22"/>
      <c r="AB287" s="21"/>
      <c r="AC287" s="21"/>
      <c r="AD287" s="21"/>
    </row>
    <row r="288" spans="2:30" x14ac:dyDescent="0.2"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  <c r="AA288" s="22"/>
      <c r="AB288" s="21"/>
      <c r="AC288" s="21"/>
      <c r="AD288" s="21"/>
    </row>
    <row r="289" spans="2:30" x14ac:dyDescent="0.2"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  <c r="AA289" s="22"/>
      <c r="AB289" s="21"/>
      <c r="AC289" s="21"/>
      <c r="AD289" s="21"/>
    </row>
    <row r="290" spans="2:30" x14ac:dyDescent="0.2"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  <c r="AA290" s="22"/>
      <c r="AB290" s="21"/>
      <c r="AC290" s="21"/>
      <c r="AD290" s="21"/>
    </row>
    <row r="291" spans="2:30" x14ac:dyDescent="0.2"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  <c r="AA291" s="22"/>
      <c r="AB291" s="21"/>
      <c r="AC291" s="21"/>
      <c r="AD291" s="21"/>
    </row>
    <row r="292" spans="2:30" x14ac:dyDescent="0.2"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  <c r="AA292" s="22"/>
      <c r="AB292" s="21"/>
      <c r="AC292" s="21"/>
      <c r="AD292" s="21"/>
    </row>
    <row r="293" spans="2:30" x14ac:dyDescent="0.2"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  <c r="AA293" s="22"/>
      <c r="AB293" s="21"/>
      <c r="AC293" s="21"/>
      <c r="AD293" s="21"/>
    </row>
    <row r="294" spans="2:30" x14ac:dyDescent="0.2"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  <c r="AA294" s="22"/>
      <c r="AB294" s="21"/>
      <c r="AC294" s="21"/>
      <c r="AD294" s="21"/>
    </row>
    <row r="295" spans="2:30" x14ac:dyDescent="0.2"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  <c r="AA295" s="22"/>
      <c r="AB295" s="21"/>
      <c r="AC295" s="21"/>
      <c r="AD295" s="21"/>
    </row>
    <row r="296" spans="2:30" x14ac:dyDescent="0.2"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  <c r="AA296" s="22"/>
      <c r="AB296" s="21"/>
      <c r="AC296" s="21"/>
      <c r="AD296" s="21"/>
    </row>
    <row r="297" spans="2:30" x14ac:dyDescent="0.2"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  <c r="AA297" s="22"/>
      <c r="AB297" s="21"/>
      <c r="AC297" s="21"/>
      <c r="AD297" s="21"/>
    </row>
    <row r="298" spans="2:30" x14ac:dyDescent="0.2"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  <c r="AA298" s="22"/>
      <c r="AB298" s="21"/>
      <c r="AC298" s="21"/>
      <c r="AD298" s="21"/>
    </row>
    <row r="299" spans="2:30" x14ac:dyDescent="0.2"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  <c r="AA299" s="22"/>
      <c r="AB299" s="21"/>
      <c r="AC299" s="21"/>
      <c r="AD299" s="21"/>
    </row>
    <row r="300" spans="2:30" x14ac:dyDescent="0.2"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  <c r="AA300" s="22"/>
      <c r="AB300" s="21"/>
      <c r="AC300" s="21"/>
      <c r="AD300" s="21"/>
    </row>
    <row r="301" spans="2:30" x14ac:dyDescent="0.2"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  <c r="AA301" s="22"/>
      <c r="AB301" s="21"/>
      <c r="AC301" s="21"/>
      <c r="AD301" s="21"/>
    </row>
    <row r="302" spans="2:30" x14ac:dyDescent="0.2"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  <c r="AA302" s="22"/>
      <c r="AB302" s="21"/>
      <c r="AC302" s="21"/>
      <c r="AD302" s="21"/>
    </row>
    <row r="303" spans="2:30" x14ac:dyDescent="0.2"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  <c r="AA303" s="22"/>
      <c r="AB303" s="21"/>
      <c r="AC303" s="21"/>
      <c r="AD303" s="21"/>
    </row>
    <row r="304" spans="2:30" x14ac:dyDescent="0.2"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  <c r="AA304" s="22"/>
      <c r="AB304" s="21"/>
      <c r="AC304" s="21"/>
      <c r="AD304" s="21"/>
    </row>
    <row r="305" spans="2:30" x14ac:dyDescent="0.2"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  <c r="AA305" s="22"/>
      <c r="AB305" s="21"/>
      <c r="AC305" s="21"/>
      <c r="AD305" s="21"/>
    </row>
    <row r="306" spans="2:30" x14ac:dyDescent="0.2"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  <c r="AA306" s="22"/>
      <c r="AB306" s="21"/>
      <c r="AC306" s="21"/>
      <c r="AD306" s="21"/>
    </row>
    <row r="307" spans="2:30" x14ac:dyDescent="0.2"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  <c r="AA307" s="22"/>
      <c r="AB307" s="21"/>
      <c r="AC307" s="21"/>
      <c r="AD307" s="21"/>
    </row>
    <row r="308" spans="2:30" x14ac:dyDescent="0.2"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  <c r="AA308" s="22"/>
      <c r="AB308" s="21"/>
      <c r="AC308" s="21"/>
      <c r="AD308" s="21"/>
    </row>
    <row r="309" spans="2:30" x14ac:dyDescent="0.2"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  <c r="AA309" s="22"/>
      <c r="AB309" s="21"/>
      <c r="AC309" s="21"/>
      <c r="AD309" s="21"/>
    </row>
    <row r="310" spans="2:30" x14ac:dyDescent="0.2"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  <c r="AA310" s="22"/>
      <c r="AB310" s="21"/>
      <c r="AC310" s="21"/>
      <c r="AD310" s="21"/>
    </row>
    <row r="311" spans="2:30" x14ac:dyDescent="0.2"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  <c r="AA311" s="22"/>
      <c r="AB311" s="21"/>
      <c r="AC311" s="21"/>
      <c r="AD311" s="21"/>
    </row>
    <row r="312" spans="2:30" x14ac:dyDescent="0.2"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  <c r="AA312" s="22"/>
      <c r="AB312" s="21"/>
      <c r="AC312" s="21"/>
      <c r="AD312" s="21"/>
    </row>
    <row r="313" spans="2:30" x14ac:dyDescent="0.2"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  <c r="AA313" s="22"/>
      <c r="AB313" s="21"/>
      <c r="AC313" s="21"/>
      <c r="AD313" s="21"/>
    </row>
    <row r="314" spans="2:30" x14ac:dyDescent="0.2"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  <c r="AA314" s="22"/>
      <c r="AB314" s="21"/>
      <c r="AC314" s="21"/>
      <c r="AD314" s="21"/>
    </row>
    <row r="315" spans="2:30" x14ac:dyDescent="0.2"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  <c r="AA315" s="22"/>
      <c r="AB315" s="21"/>
      <c r="AC315" s="21"/>
      <c r="AD315" s="21"/>
    </row>
    <row r="316" spans="2:30" x14ac:dyDescent="0.2"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  <c r="AA316" s="22"/>
      <c r="AB316" s="21"/>
      <c r="AC316" s="21"/>
      <c r="AD316" s="21"/>
    </row>
    <row r="317" spans="2:30" x14ac:dyDescent="0.2"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  <c r="AA317" s="22"/>
      <c r="AB317" s="21"/>
      <c r="AC317" s="21"/>
      <c r="AD317" s="21"/>
    </row>
    <row r="318" spans="2:30" x14ac:dyDescent="0.2"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  <c r="AA318" s="22"/>
      <c r="AB318" s="21"/>
      <c r="AC318" s="21"/>
      <c r="AD318" s="21"/>
    </row>
    <row r="319" spans="2:30" x14ac:dyDescent="0.2"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  <c r="AA319" s="22"/>
      <c r="AB319" s="21"/>
      <c r="AC319" s="21"/>
      <c r="AD319" s="21"/>
    </row>
    <row r="320" spans="2:30" x14ac:dyDescent="0.2"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  <c r="AA320" s="22"/>
      <c r="AB320" s="21"/>
      <c r="AC320" s="21"/>
      <c r="AD320" s="21"/>
    </row>
    <row r="321" spans="2:30" x14ac:dyDescent="0.2"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  <c r="AA321" s="22"/>
      <c r="AB321" s="21"/>
      <c r="AC321" s="21"/>
      <c r="AD321" s="21"/>
    </row>
    <row r="322" spans="2:30" x14ac:dyDescent="0.2"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  <c r="AA322" s="22"/>
      <c r="AB322" s="21"/>
      <c r="AC322" s="21"/>
      <c r="AD322" s="21"/>
    </row>
    <row r="323" spans="2:30" x14ac:dyDescent="0.2"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  <c r="AA323" s="22"/>
      <c r="AB323" s="21"/>
      <c r="AC323" s="21"/>
      <c r="AD323" s="21"/>
    </row>
    <row r="324" spans="2:30" x14ac:dyDescent="0.2"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  <c r="AA324" s="22"/>
      <c r="AB324" s="21"/>
      <c r="AC324" s="21"/>
      <c r="AD324" s="21"/>
    </row>
    <row r="325" spans="2:30" x14ac:dyDescent="0.2"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  <c r="AA325" s="22"/>
      <c r="AB325" s="21"/>
      <c r="AC325" s="21"/>
      <c r="AD325" s="21"/>
    </row>
    <row r="326" spans="2:30" x14ac:dyDescent="0.2"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  <c r="AA326" s="22"/>
      <c r="AB326" s="21"/>
      <c r="AC326" s="21"/>
      <c r="AD326" s="21"/>
    </row>
    <row r="327" spans="2:30" x14ac:dyDescent="0.2"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  <c r="AA327" s="22"/>
      <c r="AB327" s="21"/>
      <c r="AC327" s="21"/>
      <c r="AD327" s="21"/>
    </row>
    <row r="328" spans="2:30" x14ac:dyDescent="0.2"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  <c r="AA328" s="22"/>
      <c r="AB328" s="21"/>
      <c r="AC328" s="21"/>
      <c r="AD328" s="21"/>
    </row>
    <row r="329" spans="2:30" x14ac:dyDescent="0.2"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  <c r="AA329" s="22"/>
      <c r="AB329" s="21"/>
      <c r="AC329" s="21"/>
      <c r="AD329" s="21"/>
    </row>
    <row r="330" spans="2:30" x14ac:dyDescent="0.2"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  <c r="AA330" s="22"/>
      <c r="AB330" s="21"/>
      <c r="AC330" s="21"/>
      <c r="AD330" s="21"/>
    </row>
    <row r="331" spans="2:30" x14ac:dyDescent="0.2"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  <c r="AA331" s="22"/>
      <c r="AB331" s="21"/>
      <c r="AC331" s="21"/>
      <c r="AD331" s="21"/>
    </row>
    <row r="332" spans="2:30" x14ac:dyDescent="0.2"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2"/>
      <c r="AC332" s="2"/>
      <c r="AD332" s="2"/>
    </row>
    <row r="333" spans="2:30" x14ac:dyDescent="0.2"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2"/>
      <c r="AC333" s="2"/>
      <c r="AD333" s="2"/>
    </row>
    <row r="334" spans="2:30" x14ac:dyDescent="0.2"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2"/>
      <c r="AC334" s="2"/>
      <c r="AD334" s="2"/>
    </row>
    <row r="335" spans="2:30" x14ac:dyDescent="0.2"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2"/>
      <c r="AC335" s="2"/>
      <c r="AD335" s="2"/>
    </row>
    <row r="336" spans="2:30" x14ac:dyDescent="0.2"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2"/>
      <c r="AC336" s="2"/>
      <c r="AD336" s="2"/>
    </row>
    <row r="337" spans="2:30" x14ac:dyDescent="0.2"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2"/>
      <c r="AC337" s="2"/>
      <c r="AD337" s="2"/>
    </row>
    <row r="338" spans="2:30" x14ac:dyDescent="0.2"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2"/>
      <c r="AC338" s="2"/>
      <c r="AD338" s="2"/>
    </row>
    <row r="339" spans="2:30" x14ac:dyDescent="0.2"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2"/>
      <c r="AC339" s="2"/>
      <c r="AD339" s="2"/>
    </row>
  </sheetData>
  <mergeCells count="10">
    <mergeCell ref="B1:AD1"/>
    <mergeCell ref="B3:AD3"/>
    <mergeCell ref="B4:AD4"/>
    <mergeCell ref="B5:AD5"/>
    <mergeCell ref="B6:B7"/>
    <mergeCell ref="C6:M6"/>
    <mergeCell ref="O6:O7"/>
    <mergeCell ref="P6:Z6"/>
    <mergeCell ref="AB6:AB7"/>
    <mergeCell ref="AC6:AD6"/>
  </mergeCells>
  <printOptions horizontalCentered="1"/>
  <pageMargins left="0" right="0" top="0.39370078740157483" bottom="0.39370078740157483" header="0" footer="0"/>
  <pageSetup scale="65" fitToHeight="2" orientation="landscape" r:id="rId1"/>
  <headerFooter alignWithMargins="0"/>
  <ignoredErrors>
    <ignoredError sqref="AB70:AD9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1D320-7B28-435E-BC86-D4CC0B765FA0}">
  <dimension ref="B1:BE269"/>
  <sheetViews>
    <sheetView showGridLines="0" topLeftCell="B1" zoomScaleNormal="100" workbookViewId="0">
      <pane xSplit="1" ySplit="7" topLeftCell="C8" activePane="bottomRight" state="frozen"/>
      <selection activeCell="B1" sqref="B1"/>
      <selection pane="topRight" activeCell="C1" sqref="C1"/>
      <selection pane="bottomLeft" activeCell="B8" sqref="B8"/>
      <selection pane="bottomRight" activeCell="AB61" sqref="AB61"/>
    </sheetView>
  </sheetViews>
  <sheetFormatPr baseColWidth="10" defaultColWidth="11.42578125" defaultRowHeight="12.75" x14ac:dyDescent="0.2"/>
  <cols>
    <col min="1" max="1" width="3.42578125" style="179" customWidth="1"/>
    <col min="2" max="2" width="68.5703125" style="179" customWidth="1"/>
    <col min="3" max="8" width="10.140625" style="179" customWidth="1"/>
    <col min="9" max="9" width="10.85546875" style="179" bestFit="1" customWidth="1"/>
    <col min="10" max="10" width="10.140625" style="179" customWidth="1"/>
    <col min="11" max="11" width="13.42578125" style="179" bestFit="1" customWidth="1"/>
    <col min="12" max="12" width="13.42578125" style="179" customWidth="1"/>
    <col min="13" max="13" width="13.42578125" style="179" bestFit="1" customWidth="1"/>
    <col min="14" max="14" width="13.42578125" style="179" customWidth="1"/>
    <col min="15" max="15" width="14" style="178" customWidth="1"/>
    <col min="16" max="19" width="11.7109375" style="179" customWidth="1"/>
    <col min="20" max="20" width="11" style="179" bestFit="1" customWidth="1"/>
    <col min="21" max="23" width="11" style="179" customWidth="1"/>
    <col min="24" max="24" width="13.42578125" style="179" bestFit="1" customWidth="1"/>
    <col min="25" max="25" width="13.42578125" style="179" customWidth="1"/>
    <col min="26" max="26" width="13.42578125" style="179" bestFit="1" customWidth="1"/>
    <col min="27" max="27" width="13.42578125" style="179" customWidth="1"/>
    <col min="28" max="28" width="18.140625" style="179" customWidth="1"/>
    <col min="29" max="29" width="13.28515625" style="179" customWidth="1"/>
    <col min="30" max="30" width="10.140625" style="179" customWidth="1"/>
    <col min="31" max="57" width="11.42578125" style="178"/>
    <col min="58" max="16384" width="11.42578125" style="179"/>
  </cols>
  <sheetData>
    <row r="1" spans="2:57" ht="14.25" x14ac:dyDescent="0.2">
      <c r="B1" s="177" t="s">
        <v>34</v>
      </c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</row>
    <row r="2" spans="2:57" ht="14.25" customHeight="1" x14ac:dyDescent="0.2"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1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</row>
    <row r="3" spans="2:57" s="184" customFormat="1" ht="15" x14ac:dyDescent="0.2">
      <c r="B3" s="182" t="s">
        <v>35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82"/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183"/>
      <c r="AP3" s="183"/>
      <c r="AQ3" s="183"/>
      <c r="AR3" s="183"/>
      <c r="AS3" s="183"/>
      <c r="AT3" s="183"/>
      <c r="AU3" s="183"/>
      <c r="AV3" s="183"/>
      <c r="AW3" s="183"/>
      <c r="AX3" s="183"/>
      <c r="AY3" s="183"/>
      <c r="AZ3" s="183"/>
      <c r="BA3" s="183"/>
      <c r="BB3" s="183"/>
      <c r="BC3" s="183"/>
      <c r="BD3" s="183"/>
      <c r="BE3" s="183"/>
    </row>
    <row r="4" spans="2:57" s="184" customFormat="1" ht="15" x14ac:dyDescent="0.2">
      <c r="B4" s="185" t="s">
        <v>122</v>
      </c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5"/>
      <c r="AA4" s="185"/>
      <c r="AB4" s="185"/>
      <c r="AC4" s="185"/>
      <c r="AD4" s="185"/>
      <c r="AE4" s="183"/>
      <c r="AF4" s="183"/>
      <c r="AG4" s="183"/>
      <c r="AH4" s="183"/>
      <c r="AI4" s="183"/>
      <c r="AJ4" s="183"/>
      <c r="AK4" s="183"/>
      <c r="AL4" s="183"/>
      <c r="AM4" s="183"/>
      <c r="AN4" s="183"/>
      <c r="AO4" s="183"/>
      <c r="AP4" s="183"/>
      <c r="AQ4" s="183"/>
      <c r="AR4" s="183"/>
      <c r="AS4" s="183"/>
      <c r="AT4" s="183"/>
      <c r="AU4" s="183"/>
      <c r="AV4" s="183"/>
      <c r="AW4" s="183"/>
      <c r="AX4" s="183"/>
      <c r="AY4" s="183"/>
      <c r="AZ4" s="183"/>
      <c r="BA4" s="183"/>
      <c r="BB4" s="183"/>
      <c r="BC4" s="183"/>
      <c r="BD4" s="183"/>
      <c r="BE4" s="183"/>
    </row>
    <row r="5" spans="2:57" s="184" customFormat="1" ht="18" customHeight="1" x14ac:dyDescent="0.2">
      <c r="B5" s="185" t="s">
        <v>125</v>
      </c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3"/>
      <c r="AF5" s="183"/>
      <c r="AG5" s="183"/>
      <c r="AH5" s="183"/>
      <c r="AI5" s="183"/>
      <c r="AJ5" s="183"/>
      <c r="AK5" s="183"/>
      <c r="AL5" s="183"/>
      <c r="AM5" s="183"/>
      <c r="AN5" s="183"/>
      <c r="AO5" s="183"/>
      <c r="AP5" s="183"/>
      <c r="AQ5" s="183"/>
      <c r="AR5" s="183"/>
      <c r="AS5" s="183"/>
      <c r="AT5" s="183"/>
      <c r="AU5" s="183"/>
      <c r="AV5" s="183"/>
      <c r="AW5" s="183"/>
      <c r="AX5" s="183"/>
      <c r="AY5" s="183"/>
      <c r="AZ5" s="183"/>
      <c r="BA5" s="183"/>
      <c r="BB5" s="183"/>
      <c r="BC5" s="183"/>
      <c r="BD5" s="183"/>
      <c r="BE5" s="183"/>
    </row>
    <row r="6" spans="2:57" s="184" customFormat="1" ht="18" customHeight="1" x14ac:dyDescent="0.2">
      <c r="B6" s="186" t="s">
        <v>0</v>
      </c>
      <c r="C6" s="187">
        <v>2024</v>
      </c>
      <c r="D6" s="188"/>
      <c r="E6" s="188"/>
      <c r="F6" s="188"/>
      <c r="G6" s="188"/>
      <c r="H6" s="188"/>
      <c r="I6" s="188"/>
      <c r="J6" s="188"/>
      <c r="K6" s="188"/>
      <c r="L6" s="188"/>
      <c r="M6" s="189"/>
      <c r="N6" s="190"/>
      <c r="O6" s="191" t="s">
        <v>126</v>
      </c>
      <c r="P6" s="187">
        <v>2024</v>
      </c>
      <c r="Q6" s="188"/>
      <c r="R6" s="188"/>
      <c r="S6" s="188"/>
      <c r="T6" s="188"/>
      <c r="U6" s="188"/>
      <c r="V6" s="188"/>
      <c r="W6" s="188"/>
      <c r="X6" s="188"/>
      <c r="Y6" s="188"/>
      <c r="Z6" s="189"/>
      <c r="AA6" s="190"/>
      <c r="AB6" s="192" t="s">
        <v>123</v>
      </c>
      <c r="AC6" s="193" t="s">
        <v>127</v>
      </c>
      <c r="AD6" s="186" t="s">
        <v>15</v>
      </c>
      <c r="AE6" s="183"/>
      <c r="AF6" s="183"/>
      <c r="AG6" s="183"/>
      <c r="AH6" s="183"/>
      <c r="AI6" s="183"/>
      <c r="AJ6" s="183"/>
      <c r="AK6" s="183"/>
      <c r="AL6" s="183"/>
      <c r="AM6" s="183"/>
      <c r="AN6" s="183"/>
      <c r="AO6" s="183"/>
      <c r="AP6" s="183"/>
      <c r="AQ6" s="183"/>
      <c r="AR6" s="183"/>
      <c r="AS6" s="183"/>
      <c r="AT6" s="183"/>
      <c r="AU6" s="183"/>
      <c r="AV6" s="183"/>
      <c r="AW6" s="183"/>
      <c r="AX6" s="183"/>
      <c r="AY6" s="183"/>
      <c r="AZ6" s="183"/>
      <c r="BA6" s="183"/>
      <c r="BB6" s="183"/>
      <c r="BC6" s="183"/>
      <c r="BD6" s="183"/>
      <c r="BE6" s="183"/>
    </row>
    <row r="7" spans="2:57" ht="44.25" customHeight="1" x14ac:dyDescent="0.2">
      <c r="B7" s="194"/>
      <c r="C7" s="34" t="s">
        <v>2</v>
      </c>
      <c r="D7" s="34" t="s">
        <v>3</v>
      </c>
      <c r="E7" s="34" t="s">
        <v>4</v>
      </c>
      <c r="F7" s="34" t="s">
        <v>5</v>
      </c>
      <c r="G7" s="34" t="s">
        <v>6</v>
      </c>
      <c r="H7" s="34" t="s">
        <v>7</v>
      </c>
      <c r="I7" s="34" t="s">
        <v>8</v>
      </c>
      <c r="J7" s="34" t="s">
        <v>9</v>
      </c>
      <c r="K7" s="34" t="s">
        <v>10</v>
      </c>
      <c r="L7" s="34" t="s">
        <v>11</v>
      </c>
      <c r="M7" s="34" t="s">
        <v>12</v>
      </c>
      <c r="N7" s="34" t="s">
        <v>13</v>
      </c>
      <c r="O7" s="195"/>
      <c r="P7" s="34" t="s">
        <v>2</v>
      </c>
      <c r="Q7" s="34" t="s">
        <v>3</v>
      </c>
      <c r="R7" s="34" t="s">
        <v>4</v>
      </c>
      <c r="S7" s="34" t="s">
        <v>5</v>
      </c>
      <c r="T7" s="34" t="s">
        <v>6</v>
      </c>
      <c r="U7" s="34" t="s">
        <v>7</v>
      </c>
      <c r="V7" s="34" t="s">
        <v>8</v>
      </c>
      <c r="W7" s="34" t="s">
        <v>9</v>
      </c>
      <c r="X7" s="34" t="s">
        <v>10</v>
      </c>
      <c r="Y7" s="34" t="s">
        <v>11</v>
      </c>
      <c r="Z7" s="34" t="s">
        <v>12</v>
      </c>
      <c r="AA7" s="34" t="s">
        <v>13</v>
      </c>
      <c r="AB7" s="196"/>
      <c r="AC7" s="197"/>
      <c r="AD7" s="194"/>
    </row>
    <row r="8" spans="2:57" ht="18" customHeight="1" x14ac:dyDescent="0.2">
      <c r="B8" s="198" t="s">
        <v>16</v>
      </c>
      <c r="C8" s="199">
        <f t="shared" ref="C8:R8" si="0">+C9+C20+C28+C21+C41</f>
        <v>18029.2</v>
      </c>
      <c r="D8" s="199">
        <f t="shared" si="0"/>
        <v>692.9</v>
      </c>
      <c r="E8" s="199">
        <f t="shared" si="0"/>
        <v>1468.6</v>
      </c>
      <c r="F8" s="199">
        <f t="shared" si="0"/>
        <v>1554.8000000000002</v>
      </c>
      <c r="G8" s="199">
        <f t="shared" si="0"/>
        <v>1117.8</v>
      </c>
      <c r="H8" s="199">
        <f t="shared" si="0"/>
        <v>1891.1</v>
      </c>
      <c r="I8" s="199">
        <f t="shared" si="0"/>
        <v>28956.9</v>
      </c>
      <c r="J8" s="199">
        <f t="shared" si="0"/>
        <v>11058.1</v>
      </c>
      <c r="K8" s="199">
        <f t="shared" si="0"/>
        <v>4370.9000000000005</v>
      </c>
      <c r="L8" s="199">
        <f t="shared" si="0"/>
        <v>3148.4</v>
      </c>
      <c r="M8" s="199">
        <f t="shared" si="0"/>
        <v>1091.2</v>
      </c>
      <c r="N8" s="199">
        <f t="shared" si="0"/>
        <v>2139.6</v>
      </c>
      <c r="O8" s="200">
        <f>+O9+O20+O28+O21+O41</f>
        <v>75519.5</v>
      </c>
      <c r="P8" s="199">
        <f t="shared" si="0"/>
        <v>18740.081658999999</v>
      </c>
      <c r="Q8" s="199">
        <f t="shared" si="0"/>
        <v>727.86282388999996</v>
      </c>
      <c r="R8" s="199">
        <f t="shared" si="0"/>
        <v>1467.6075379700001</v>
      </c>
      <c r="S8" s="199">
        <f>ROUNDDOWN(+S9+S20+S28+S21+S41,1)</f>
        <v>1543</v>
      </c>
      <c r="T8" s="199">
        <f t="shared" ref="T8:AB8" si="1">+T9+T20+T28+T21+T41</f>
        <v>1122.58418433</v>
      </c>
      <c r="U8" s="199">
        <f t="shared" si="1"/>
        <v>1951.0779931</v>
      </c>
      <c r="V8" s="199">
        <f t="shared" si="1"/>
        <v>29416.397316557832</v>
      </c>
      <c r="W8" s="199">
        <f t="shared" si="1"/>
        <v>10813.883233581955</v>
      </c>
      <c r="X8" s="199">
        <f t="shared" si="1"/>
        <v>5092.0631838969575</v>
      </c>
      <c r="Y8" s="199">
        <f t="shared" si="1"/>
        <v>3764.4741128633409</v>
      </c>
      <c r="Z8" s="199">
        <f t="shared" si="1"/>
        <v>7050.6699886095939</v>
      </c>
      <c r="AA8" s="199">
        <f t="shared" si="1"/>
        <v>8904.7276581202677</v>
      </c>
      <c r="AB8" s="199">
        <f t="shared" si="1"/>
        <v>90594.540411949958</v>
      </c>
      <c r="AC8" s="199">
        <f t="shared" ref="AC8:AC56" si="2">+O8-AB8</f>
        <v>-15075.040411949958</v>
      </c>
      <c r="AD8" s="199">
        <f t="shared" ref="AD8:AD16" si="3">+O8/AB8*100</f>
        <v>83.35987980798734</v>
      </c>
      <c r="AF8" s="201"/>
      <c r="AG8" s="201"/>
    </row>
    <row r="9" spans="2:57" ht="18" customHeight="1" x14ac:dyDescent="0.2">
      <c r="B9" s="202" t="s">
        <v>17</v>
      </c>
      <c r="C9" s="199">
        <f t="shared" ref="C9:AA9" si="4">+C10+C18</f>
        <v>47.599999999999994</v>
      </c>
      <c r="D9" s="199">
        <f t="shared" si="4"/>
        <v>117.79999999999998</v>
      </c>
      <c r="E9" s="199">
        <f t="shared" si="4"/>
        <v>151.1</v>
      </c>
      <c r="F9" s="199">
        <f t="shared" si="4"/>
        <v>90.9</v>
      </c>
      <c r="G9" s="199">
        <f t="shared" si="4"/>
        <v>67</v>
      </c>
      <c r="H9" s="199">
        <f t="shared" si="4"/>
        <v>218.8</v>
      </c>
      <c r="I9" s="199">
        <f t="shared" si="4"/>
        <v>63.500000000000007</v>
      </c>
      <c r="J9" s="199">
        <f t="shared" si="4"/>
        <v>56.1</v>
      </c>
      <c r="K9" s="199">
        <f t="shared" si="4"/>
        <v>56.900000000000006</v>
      </c>
      <c r="L9" s="199">
        <f t="shared" si="4"/>
        <v>59.9</v>
      </c>
      <c r="M9" s="199">
        <f t="shared" si="4"/>
        <v>60.300000000000004</v>
      </c>
      <c r="N9" s="199">
        <f t="shared" si="4"/>
        <v>56.699999999999996</v>
      </c>
      <c r="O9" s="11">
        <f>+O10+O18</f>
        <v>1046.5999999999999</v>
      </c>
      <c r="P9" s="199">
        <f t="shared" si="4"/>
        <v>31.431787549999999</v>
      </c>
      <c r="Q9" s="199">
        <f t="shared" si="4"/>
        <v>152.78330228999999</v>
      </c>
      <c r="R9" s="199">
        <f t="shared" si="4"/>
        <v>151.16815510000001</v>
      </c>
      <c r="S9" s="199">
        <f t="shared" si="4"/>
        <v>79.190370900000005</v>
      </c>
      <c r="T9" s="199">
        <f t="shared" si="4"/>
        <v>71.774097870000006</v>
      </c>
      <c r="U9" s="199">
        <f t="shared" si="4"/>
        <v>282.57776464</v>
      </c>
      <c r="V9" s="199">
        <f t="shared" si="4"/>
        <v>164.48637713799999</v>
      </c>
      <c r="W9" s="199">
        <f t="shared" si="4"/>
        <v>575.16120948399998</v>
      </c>
      <c r="X9" s="199">
        <f t="shared" si="4"/>
        <v>171.69800337199999</v>
      </c>
      <c r="Y9" s="199">
        <f t="shared" si="4"/>
        <v>170.93835110200001</v>
      </c>
      <c r="Z9" s="199">
        <f t="shared" si="4"/>
        <v>518.73513019408006</v>
      </c>
      <c r="AA9" s="199">
        <f t="shared" si="4"/>
        <v>871.371212400481</v>
      </c>
      <c r="AB9" s="203">
        <f>+AB10+AB18</f>
        <v>3241.3157620405609</v>
      </c>
      <c r="AC9" s="203">
        <f t="shared" si="2"/>
        <v>-2194.715762040561</v>
      </c>
      <c r="AD9" s="203">
        <f t="shared" si="3"/>
        <v>32.289356447676539</v>
      </c>
      <c r="AF9" s="201"/>
      <c r="AG9" s="201"/>
    </row>
    <row r="10" spans="2:57" ht="18" customHeight="1" x14ac:dyDescent="0.2">
      <c r="B10" s="202" t="s">
        <v>32</v>
      </c>
      <c r="C10" s="199">
        <f t="shared" ref="C10:N10" si="5">+C11+C14</f>
        <v>32.799999999999997</v>
      </c>
      <c r="D10" s="199">
        <f t="shared" si="5"/>
        <v>104.19999999999999</v>
      </c>
      <c r="E10" s="199">
        <f t="shared" si="5"/>
        <v>137.69999999999999</v>
      </c>
      <c r="F10" s="199">
        <f t="shared" si="5"/>
        <v>74.300000000000011</v>
      </c>
      <c r="G10" s="199">
        <f t="shared" si="5"/>
        <v>52.300000000000004</v>
      </c>
      <c r="H10" s="199">
        <f t="shared" si="5"/>
        <v>203.20000000000002</v>
      </c>
      <c r="I10" s="199">
        <f t="shared" si="5"/>
        <v>46.400000000000006</v>
      </c>
      <c r="J10" s="199">
        <f t="shared" si="5"/>
        <v>43.1</v>
      </c>
      <c r="K10" s="199">
        <f t="shared" si="5"/>
        <v>41.900000000000006</v>
      </c>
      <c r="L10" s="199">
        <f t="shared" si="5"/>
        <v>44.5</v>
      </c>
      <c r="M10" s="199">
        <f t="shared" si="5"/>
        <v>47.2</v>
      </c>
      <c r="N10" s="199">
        <f t="shared" si="5"/>
        <v>45.099999999999994</v>
      </c>
      <c r="O10" s="11">
        <f>+O11+O14</f>
        <v>872.69999999999993</v>
      </c>
      <c r="P10" s="199">
        <f>+P11+P14</f>
        <v>16.586376999999999</v>
      </c>
      <c r="Q10" s="199">
        <f t="shared" ref="Q10:AA10" si="6">+Q11+Q14</f>
        <v>139.12744874000001</v>
      </c>
      <c r="R10" s="199">
        <f t="shared" si="6"/>
        <v>137.76056700000001</v>
      </c>
      <c r="S10" s="199">
        <f t="shared" si="6"/>
        <v>62.533766</v>
      </c>
      <c r="T10" s="199">
        <f t="shared" si="6"/>
        <v>57.079031000000001</v>
      </c>
      <c r="U10" s="199">
        <f t="shared" si="6"/>
        <v>266.96592189</v>
      </c>
      <c r="V10" s="199">
        <f t="shared" si="6"/>
        <v>146.95994938999999</v>
      </c>
      <c r="W10" s="199">
        <f t="shared" si="6"/>
        <v>559.82655899999997</v>
      </c>
      <c r="X10" s="199">
        <f t="shared" si="6"/>
        <v>156.12123638</v>
      </c>
      <c r="Y10" s="199">
        <f t="shared" si="6"/>
        <v>155.85363081</v>
      </c>
      <c r="Z10" s="199">
        <f t="shared" si="6"/>
        <v>502.89559308750006</v>
      </c>
      <c r="AA10" s="199">
        <f t="shared" si="6"/>
        <v>855.71153425</v>
      </c>
      <c r="AB10" s="203">
        <f>+AB11+AB14</f>
        <v>3057.4216145474998</v>
      </c>
      <c r="AC10" s="203">
        <f t="shared" si="2"/>
        <v>-2184.7216145474999</v>
      </c>
      <c r="AD10" s="203">
        <f t="shared" si="3"/>
        <v>28.543659004947543</v>
      </c>
      <c r="AE10" s="201"/>
      <c r="AF10" s="201"/>
      <c r="AG10" s="201"/>
    </row>
    <row r="11" spans="2:57" ht="18" customHeight="1" x14ac:dyDescent="0.2">
      <c r="B11" s="204" t="s">
        <v>19</v>
      </c>
      <c r="C11" s="199">
        <f t="shared" ref="C11:N11" si="7">+C12+C13</f>
        <v>0</v>
      </c>
      <c r="D11" s="199">
        <f t="shared" si="7"/>
        <v>77.599999999999994</v>
      </c>
      <c r="E11" s="199">
        <f t="shared" si="7"/>
        <v>116.5</v>
      </c>
      <c r="F11" s="199">
        <f t="shared" si="7"/>
        <v>39.1</v>
      </c>
      <c r="G11" s="199">
        <f t="shared" si="7"/>
        <v>36.200000000000003</v>
      </c>
      <c r="H11" s="199">
        <f t="shared" si="7"/>
        <v>194.4</v>
      </c>
      <c r="I11" s="199">
        <f t="shared" si="7"/>
        <v>37.1</v>
      </c>
      <c r="J11" s="199">
        <f t="shared" si="7"/>
        <v>37.1</v>
      </c>
      <c r="K11" s="199">
        <f t="shared" si="7"/>
        <v>34.700000000000003</v>
      </c>
      <c r="L11" s="199">
        <f t="shared" si="7"/>
        <v>36.799999999999997</v>
      </c>
      <c r="M11" s="199">
        <f t="shared" si="7"/>
        <v>36.5</v>
      </c>
      <c r="N11" s="199">
        <f t="shared" si="7"/>
        <v>33.9</v>
      </c>
      <c r="O11" s="200">
        <f>+O12+O13</f>
        <v>679.9</v>
      </c>
      <c r="P11" s="199">
        <f>+P12+P13</f>
        <v>0</v>
      </c>
      <c r="Q11" s="199">
        <f t="shared" ref="Q11:AA11" si="8">+Q12+Q13</f>
        <v>127.17861974</v>
      </c>
      <c r="R11" s="199">
        <f t="shared" si="8"/>
        <v>125.798519</v>
      </c>
      <c r="S11" s="199">
        <f t="shared" si="8"/>
        <v>51.484166000000002</v>
      </c>
      <c r="T11" s="199">
        <f t="shared" si="8"/>
        <v>46.825932000000002</v>
      </c>
      <c r="U11" s="199">
        <f t="shared" si="8"/>
        <v>253.32931288999998</v>
      </c>
      <c r="V11" s="199">
        <f t="shared" si="8"/>
        <v>134.98106838999999</v>
      </c>
      <c r="W11" s="199">
        <f t="shared" si="8"/>
        <v>547.65647899999999</v>
      </c>
      <c r="X11" s="199">
        <f t="shared" si="8"/>
        <v>145.12742638</v>
      </c>
      <c r="Y11" s="199">
        <f t="shared" si="8"/>
        <v>144.86970681</v>
      </c>
      <c r="Z11" s="199">
        <f t="shared" si="8"/>
        <v>493.52091308750005</v>
      </c>
      <c r="AA11" s="199">
        <f t="shared" si="8"/>
        <v>844.54044024999996</v>
      </c>
      <c r="AB11" s="199">
        <f>+AB12+AB13</f>
        <v>2915.3125835474998</v>
      </c>
      <c r="AC11" s="199">
        <f t="shared" si="2"/>
        <v>-2235.4125835474997</v>
      </c>
      <c r="AD11" s="203">
        <f t="shared" si="3"/>
        <v>23.321684399710691</v>
      </c>
      <c r="AF11" s="201"/>
      <c r="AG11" s="201"/>
    </row>
    <row r="12" spans="2:57" ht="18" customHeight="1" x14ac:dyDescent="0.2">
      <c r="B12" s="205" t="s">
        <v>38</v>
      </c>
      <c r="C12" s="44">
        <f>+'[41]TESORERIA '!P12</f>
        <v>0</v>
      </c>
      <c r="D12" s="44">
        <f>+'[41]TESORERIA '!Q12</f>
        <v>77.599999999999994</v>
      </c>
      <c r="E12" s="44">
        <f>+'[41]TESORERIA '!R12</f>
        <v>78.099999999999994</v>
      </c>
      <c r="F12" s="44">
        <f>+'[41]TESORERIA '!S12</f>
        <v>0</v>
      </c>
      <c r="G12" s="44">
        <f>+'[41]TESORERIA '!T12</f>
        <v>0</v>
      </c>
      <c r="H12" s="44">
        <f>+'[41]TESORERIA '!U12</f>
        <v>155.5</v>
      </c>
      <c r="I12" s="44">
        <f>+'[41]TESORERIA '!V12</f>
        <v>0</v>
      </c>
      <c r="J12" s="44">
        <f>+'[41]TESORERIA '!W12</f>
        <v>0</v>
      </c>
      <c r="K12" s="44">
        <f>+'[41]TESORERIA '!X12</f>
        <v>0</v>
      </c>
      <c r="L12" s="44">
        <f>+'[41]TESORERIA '!Y12</f>
        <v>0</v>
      </c>
      <c r="M12" s="44">
        <f>+'[41]TESORERIA '!Z12</f>
        <v>0</v>
      </c>
      <c r="N12" s="44">
        <f>+'[41]TESORERIA '!AA12</f>
        <v>0</v>
      </c>
      <c r="O12" s="9">
        <f>SUM(C12:N12)</f>
        <v>311.2</v>
      </c>
      <c r="P12" s="44">
        <v>0</v>
      </c>
      <c r="Q12" s="44">
        <v>77.58708274</v>
      </c>
      <c r="R12" s="44">
        <v>78.142039999999994</v>
      </c>
      <c r="S12" s="44">
        <v>0</v>
      </c>
      <c r="T12" s="44">
        <v>0</v>
      </c>
      <c r="U12" s="45">
        <v>155.46682288999997</v>
      </c>
      <c r="V12" s="45">
        <v>76.073527389999995</v>
      </c>
      <c r="W12" s="45">
        <v>500</v>
      </c>
      <c r="X12" s="45">
        <v>77.514646380000002</v>
      </c>
      <c r="Y12" s="45">
        <v>75.931185810000002</v>
      </c>
      <c r="Z12" s="45">
        <v>127.73797908750001</v>
      </c>
      <c r="AA12" s="45">
        <v>789.07376524999995</v>
      </c>
      <c r="AB12" s="45">
        <f>SUM(P12:AA12)</f>
        <v>1957.5270495474999</v>
      </c>
      <c r="AC12" s="45">
        <f t="shared" si="2"/>
        <v>-1646.3270495474999</v>
      </c>
      <c r="AD12" s="45">
        <f t="shared" si="3"/>
        <v>15.89760918358378</v>
      </c>
      <c r="AF12" s="201"/>
      <c r="AG12" s="201"/>
    </row>
    <row r="13" spans="2:57" ht="18" customHeight="1" x14ac:dyDescent="0.2">
      <c r="B13" s="206" t="s">
        <v>40</v>
      </c>
      <c r="C13" s="44">
        <f>+'[41]TESORERIA '!P14</f>
        <v>0</v>
      </c>
      <c r="D13" s="44">
        <f>+'[41]TESORERIA '!Q14</f>
        <v>0</v>
      </c>
      <c r="E13" s="44">
        <f>+'[41]TESORERIA '!R14</f>
        <v>38.4</v>
      </c>
      <c r="F13" s="44">
        <f>+'[41]TESORERIA '!S14</f>
        <v>39.1</v>
      </c>
      <c r="G13" s="44">
        <f>+'[41]TESORERIA '!T14</f>
        <v>36.200000000000003</v>
      </c>
      <c r="H13" s="44">
        <f>+'[41]TESORERIA '!U14</f>
        <v>38.9</v>
      </c>
      <c r="I13" s="44">
        <f>+'[41]TESORERIA '!V14</f>
        <v>37.1</v>
      </c>
      <c r="J13" s="44">
        <f>+'[41]TESORERIA '!W14</f>
        <v>37.1</v>
      </c>
      <c r="K13" s="44">
        <f>+'[41]TESORERIA '!X14</f>
        <v>34.700000000000003</v>
      </c>
      <c r="L13" s="44">
        <f>+'[41]TESORERIA '!Y14</f>
        <v>36.799999999999997</v>
      </c>
      <c r="M13" s="44">
        <f>+'[41]TESORERIA '!Z14</f>
        <v>36.5</v>
      </c>
      <c r="N13" s="44">
        <f>+'[41]TESORERIA '!AA14</f>
        <v>33.9</v>
      </c>
      <c r="O13" s="9">
        <f>SUM(C13:N13)</f>
        <v>368.7</v>
      </c>
      <c r="P13" s="44">
        <v>0</v>
      </c>
      <c r="Q13" s="44">
        <v>49.591537000000002</v>
      </c>
      <c r="R13" s="44">
        <v>47.656478999999997</v>
      </c>
      <c r="S13" s="44">
        <v>51.484166000000002</v>
      </c>
      <c r="T13" s="44">
        <v>46.825932000000002</v>
      </c>
      <c r="U13" s="45">
        <v>97.862489999999994</v>
      </c>
      <c r="V13" s="45">
        <v>58.907541000000002</v>
      </c>
      <c r="W13" s="45">
        <v>47.656478999999997</v>
      </c>
      <c r="X13" s="45">
        <v>67.612780000000001</v>
      </c>
      <c r="Y13" s="45">
        <v>68.938520999999994</v>
      </c>
      <c r="Z13" s="45">
        <v>365.78293400000001</v>
      </c>
      <c r="AA13" s="45">
        <v>55.466675000000002</v>
      </c>
      <c r="AB13" s="45">
        <f>SUM(P13:AA13)</f>
        <v>957.78553399999998</v>
      </c>
      <c r="AC13" s="45">
        <f t="shared" si="2"/>
        <v>-589.08553400000005</v>
      </c>
      <c r="AD13" s="45">
        <f t="shared" si="3"/>
        <v>38.495047890334916</v>
      </c>
      <c r="AF13" s="201"/>
      <c r="AG13" s="201"/>
    </row>
    <row r="14" spans="2:57" ht="18" customHeight="1" x14ac:dyDescent="0.2">
      <c r="B14" s="204" t="s">
        <v>41</v>
      </c>
      <c r="C14" s="199">
        <f t="shared" ref="C14:P15" si="9">+C15</f>
        <v>32.799999999999997</v>
      </c>
      <c r="D14" s="199">
        <f t="shared" si="9"/>
        <v>26.6</v>
      </c>
      <c r="E14" s="199">
        <f t="shared" si="9"/>
        <v>21.2</v>
      </c>
      <c r="F14" s="199">
        <f t="shared" si="9"/>
        <v>35.200000000000003</v>
      </c>
      <c r="G14" s="199">
        <f t="shared" si="9"/>
        <v>16.100000000000001</v>
      </c>
      <c r="H14" s="199">
        <f t="shared" si="9"/>
        <v>8.8000000000000007</v>
      </c>
      <c r="I14" s="199">
        <f t="shared" si="9"/>
        <v>9.3000000000000007</v>
      </c>
      <c r="J14" s="199">
        <f t="shared" si="9"/>
        <v>6</v>
      </c>
      <c r="K14" s="199">
        <f t="shared" si="9"/>
        <v>7.2</v>
      </c>
      <c r="L14" s="199">
        <f t="shared" si="9"/>
        <v>7.7</v>
      </c>
      <c r="M14" s="199">
        <f t="shared" si="9"/>
        <v>10.7</v>
      </c>
      <c r="N14" s="199">
        <f t="shared" si="9"/>
        <v>11.2</v>
      </c>
      <c r="O14" s="200">
        <f>+O15+O17</f>
        <v>192.79999999999998</v>
      </c>
      <c r="P14" s="199">
        <f t="shared" ref="P14:AA15" si="10">+P15</f>
        <v>16.586376999999999</v>
      </c>
      <c r="Q14" s="199">
        <f t="shared" si="10"/>
        <v>11.948829</v>
      </c>
      <c r="R14" s="199">
        <f t="shared" si="10"/>
        <v>11.962047999999999</v>
      </c>
      <c r="S14" s="199">
        <f t="shared" si="10"/>
        <v>11.0496</v>
      </c>
      <c r="T14" s="199">
        <f t="shared" si="10"/>
        <v>10.253099000000001</v>
      </c>
      <c r="U14" s="199">
        <f t="shared" si="10"/>
        <v>13.636609</v>
      </c>
      <c r="V14" s="199">
        <f t="shared" si="10"/>
        <v>11.978880999999999</v>
      </c>
      <c r="W14" s="199">
        <f t="shared" si="10"/>
        <v>12.17008</v>
      </c>
      <c r="X14" s="199">
        <f t="shared" si="10"/>
        <v>10.99381</v>
      </c>
      <c r="Y14" s="199">
        <f t="shared" si="10"/>
        <v>10.983924</v>
      </c>
      <c r="Z14" s="199">
        <f t="shared" si="10"/>
        <v>9.3746799999999997</v>
      </c>
      <c r="AA14" s="199">
        <f t="shared" si="10"/>
        <v>11.171094</v>
      </c>
      <c r="AB14" s="199">
        <f>SUM(P14:AA14)</f>
        <v>142.10903100000002</v>
      </c>
      <c r="AC14" s="199">
        <f t="shared" si="2"/>
        <v>50.690968999999967</v>
      </c>
      <c r="AD14" s="203">
        <f t="shared" si="3"/>
        <v>135.67047684675296</v>
      </c>
      <c r="AF14" s="201"/>
      <c r="AG14" s="201"/>
    </row>
    <row r="15" spans="2:57" ht="18" customHeight="1" x14ac:dyDescent="0.2">
      <c r="B15" s="207" t="s">
        <v>42</v>
      </c>
      <c r="C15" s="199">
        <f>+C16</f>
        <v>32.799999999999997</v>
      </c>
      <c r="D15" s="199">
        <f t="shared" si="9"/>
        <v>26.6</v>
      </c>
      <c r="E15" s="199">
        <f t="shared" si="9"/>
        <v>21.2</v>
      </c>
      <c r="F15" s="199">
        <f t="shared" si="9"/>
        <v>35.200000000000003</v>
      </c>
      <c r="G15" s="199">
        <f t="shared" si="9"/>
        <v>16.100000000000001</v>
      </c>
      <c r="H15" s="199">
        <f t="shared" si="9"/>
        <v>8.8000000000000007</v>
      </c>
      <c r="I15" s="199">
        <f t="shared" si="9"/>
        <v>9.3000000000000007</v>
      </c>
      <c r="J15" s="199">
        <f t="shared" si="9"/>
        <v>6</v>
      </c>
      <c r="K15" s="199">
        <f t="shared" si="9"/>
        <v>7.2</v>
      </c>
      <c r="L15" s="199">
        <f t="shared" si="9"/>
        <v>7.7</v>
      </c>
      <c r="M15" s="199">
        <f t="shared" si="9"/>
        <v>10.7</v>
      </c>
      <c r="N15" s="199">
        <f t="shared" si="9"/>
        <v>11.2</v>
      </c>
      <c r="O15" s="199">
        <f>+O16</f>
        <v>192.79999999999998</v>
      </c>
      <c r="P15" s="199">
        <f t="shared" si="9"/>
        <v>16.586376999999999</v>
      </c>
      <c r="Q15" s="199">
        <f t="shared" si="10"/>
        <v>11.948829</v>
      </c>
      <c r="R15" s="199">
        <f t="shared" si="10"/>
        <v>11.962047999999999</v>
      </c>
      <c r="S15" s="199">
        <f t="shared" si="10"/>
        <v>11.0496</v>
      </c>
      <c r="T15" s="199">
        <f t="shared" si="10"/>
        <v>10.253099000000001</v>
      </c>
      <c r="U15" s="199">
        <f t="shared" si="10"/>
        <v>13.636609</v>
      </c>
      <c r="V15" s="199">
        <f t="shared" si="10"/>
        <v>11.978880999999999</v>
      </c>
      <c r="W15" s="199">
        <f t="shared" si="10"/>
        <v>12.17008</v>
      </c>
      <c r="X15" s="199">
        <f t="shared" si="10"/>
        <v>10.99381</v>
      </c>
      <c r="Y15" s="199">
        <f t="shared" si="10"/>
        <v>10.983924</v>
      </c>
      <c r="Z15" s="199">
        <f t="shared" si="10"/>
        <v>9.3746799999999997</v>
      </c>
      <c r="AA15" s="199">
        <f t="shared" si="10"/>
        <v>11.171094</v>
      </c>
      <c r="AB15" s="199">
        <f>+AB16</f>
        <v>142.10903100000002</v>
      </c>
      <c r="AC15" s="199">
        <f t="shared" si="2"/>
        <v>50.690968999999967</v>
      </c>
      <c r="AD15" s="203">
        <f t="shared" si="3"/>
        <v>135.67047684675296</v>
      </c>
      <c r="AF15" s="201"/>
      <c r="AG15" s="201"/>
    </row>
    <row r="16" spans="2:57" ht="18" customHeight="1" x14ac:dyDescent="0.2">
      <c r="B16" s="208" t="s">
        <v>43</v>
      </c>
      <c r="C16" s="44">
        <f>+'[41]TESORERIA '!P17</f>
        <v>32.799999999999997</v>
      </c>
      <c r="D16" s="44">
        <f>+'[41]TESORERIA '!Q17</f>
        <v>26.6</v>
      </c>
      <c r="E16" s="44">
        <f>+'[41]TESORERIA '!R17</f>
        <v>21.2</v>
      </c>
      <c r="F16" s="44">
        <f>+'[41]TESORERIA '!S17</f>
        <v>35.200000000000003</v>
      </c>
      <c r="G16" s="44">
        <f>+'[41]TESORERIA '!T17</f>
        <v>16.100000000000001</v>
      </c>
      <c r="H16" s="44">
        <f>+'[41]TESORERIA '!U17</f>
        <v>8.8000000000000007</v>
      </c>
      <c r="I16" s="44">
        <f>+'[41]TESORERIA '!V17</f>
        <v>9.3000000000000007</v>
      </c>
      <c r="J16" s="44">
        <f>+'[41]TESORERIA '!W17</f>
        <v>6</v>
      </c>
      <c r="K16" s="44">
        <f>+'[41]TESORERIA '!X17</f>
        <v>7.2</v>
      </c>
      <c r="L16" s="44">
        <f>+'[41]TESORERIA '!Y17</f>
        <v>7.7</v>
      </c>
      <c r="M16" s="44">
        <f>+'[41]TESORERIA '!Z17</f>
        <v>10.7</v>
      </c>
      <c r="N16" s="44">
        <f>+'[41]TESORERIA '!AA17</f>
        <v>11.2</v>
      </c>
      <c r="O16" s="9">
        <f>SUM(C16:N16)</f>
        <v>192.79999999999998</v>
      </c>
      <c r="P16" s="44">
        <v>16.586376999999999</v>
      </c>
      <c r="Q16" s="44">
        <v>11.948829</v>
      </c>
      <c r="R16" s="44">
        <v>11.962047999999999</v>
      </c>
      <c r="S16" s="44">
        <v>11.0496</v>
      </c>
      <c r="T16" s="44">
        <v>10.253099000000001</v>
      </c>
      <c r="U16" s="45">
        <v>13.636609</v>
      </c>
      <c r="V16" s="45">
        <v>11.978880999999999</v>
      </c>
      <c r="W16" s="45">
        <v>12.17008</v>
      </c>
      <c r="X16" s="45">
        <v>10.99381</v>
      </c>
      <c r="Y16" s="45">
        <v>10.983924</v>
      </c>
      <c r="Z16" s="45">
        <v>9.3746799999999997</v>
      </c>
      <c r="AA16" s="45">
        <v>11.171094</v>
      </c>
      <c r="AB16" s="45">
        <f>SUM(P16:AA16)</f>
        <v>142.10903100000002</v>
      </c>
      <c r="AC16" s="45">
        <f t="shared" si="2"/>
        <v>50.690968999999967</v>
      </c>
      <c r="AD16" s="45">
        <f t="shared" si="3"/>
        <v>135.67047684675296</v>
      </c>
      <c r="AF16" s="201"/>
      <c r="AG16" s="201"/>
    </row>
    <row r="17" spans="2:33" ht="18" customHeight="1" x14ac:dyDescent="0.2">
      <c r="B17" s="84" t="s">
        <v>18</v>
      </c>
      <c r="C17" s="44">
        <f>+'[41]TESORERIA '!P18</f>
        <v>0</v>
      </c>
      <c r="D17" s="44">
        <f>+'[41]TESORERIA '!Q18</f>
        <v>0</v>
      </c>
      <c r="E17" s="44">
        <f>+'[41]TESORERIA '!R18</f>
        <v>0</v>
      </c>
      <c r="F17" s="44">
        <f>+'[41]TESORERIA '!S18</f>
        <v>0</v>
      </c>
      <c r="G17" s="44">
        <f>+'[41]TESORERIA '!T18</f>
        <v>0</v>
      </c>
      <c r="H17" s="44">
        <f>+'[41]TESORERIA '!U18</f>
        <v>0</v>
      </c>
      <c r="I17" s="44">
        <f>+'[41]TESORERIA '!V18</f>
        <v>0</v>
      </c>
      <c r="J17" s="44">
        <f>+'[41]TESORERIA '!W18</f>
        <v>0</v>
      </c>
      <c r="K17" s="44">
        <f>+'[41]TESORERIA '!X18</f>
        <v>0</v>
      </c>
      <c r="L17" s="44">
        <f>+'[41]TESORERIA '!Y18</f>
        <v>0</v>
      </c>
      <c r="M17" s="44">
        <f>+'[41]TESORERIA '!Z18</f>
        <v>0</v>
      </c>
      <c r="N17" s="44">
        <f>+'[41]TESORERIA '!AA18</f>
        <v>0</v>
      </c>
      <c r="O17" s="9">
        <f>SUM(C17:N17)</f>
        <v>0</v>
      </c>
      <c r="P17" s="44">
        <v>0</v>
      </c>
      <c r="Q17" s="44">
        <v>0</v>
      </c>
      <c r="R17" s="44">
        <v>0</v>
      </c>
      <c r="S17" s="44">
        <v>0</v>
      </c>
      <c r="T17" s="44">
        <v>0</v>
      </c>
      <c r="U17" s="45">
        <v>0</v>
      </c>
      <c r="V17" s="45">
        <v>0</v>
      </c>
      <c r="W17" s="45">
        <v>0</v>
      </c>
      <c r="X17" s="45">
        <v>0</v>
      </c>
      <c r="Y17" s="45">
        <v>0</v>
      </c>
      <c r="Z17" s="45">
        <v>0</v>
      </c>
      <c r="AA17" s="45">
        <v>0</v>
      </c>
      <c r="AB17" s="45">
        <f>SUM(P17:AA17)</f>
        <v>0</v>
      </c>
      <c r="AC17" s="45">
        <f t="shared" si="2"/>
        <v>0</v>
      </c>
      <c r="AD17" s="104">
        <v>0</v>
      </c>
      <c r="AF17" s="201"/>
      <c r="AG17" s="201"/>
    </row>
    <row r="18" spans="2:33" ht="18" customHeight="1" x14ac:dyDescent="0.2">
      <c r="B18" s="204" t="s">
        <v>44</v>
      </c>
      <c r="C18" s="199">
        <f t="shared" ref="C18:N18" si="11">+C19</f>
        <v>14.8</v>
      </c>
      <c r="D18" s="199">
        <f t="shared" si="11"/>
        <v>13.6</v>
      </c>
      <c r="E18" s="199">
        <f t="shared" si="11"/>
        <v>13.4</v>
      </c>
      <c r="F18" s="199">
        <f t="shared" si="11"/>
        <v>16.600000000000001</v>
      </c>
      <c r="G18" s="199">
        <f t="shared" si="11"/>
        <v>14.7</v>
      </c>
      <c r="H18" s="199">
        <f t="shared" si="11"/>
        <v>15.6</v>
      </c>
      <c r="I18" s="199">
        <f t="shared" si="11"/>
        <v>17.100000000000001</v>
      </c>
      <c r="J18" s="199">
        <f t="shared" si="11"/>
        <v>13</v>
      </c>
      <c r="K18" s="199">
        <f t="shared" si="11"/>
        <v>15</v>
      </c>
      <c r="L18" s="199">
        <f t="shared" si="11"/>
        <v>15.4</v>
      </c>
      <c r="M18" s="199">
        <f t="shared" si="11"/>
        <v>13.1</v>
      </c>
      <c r="N18" s="199">
        <f t="shared" si="11"/>
        <v>11.6</v>
      </c>
      <c r="O18" s="11">
        <f>+O19</f>
        <v>173.89999999999998</v>
      </c>
      <c r="P18" s="199">
        <f t="shared" ref="P18:AA18" si="12">+P19</f>
        <v>14.84541055</v>
      </c>
      <c r="Q18" s="199">
        <f t="shared" si="12"/>
        <v>13.655853550000002</v>
      </c>
      <c r="R18" s="199">
        <f t="shared" si="12"/>
        <v>13.4075881</v>
      </c>
      <c r="S18" s="199">
        <f t="shared" si="12"/>
        <v>16.656604900000001</v>
      </c>
      <c r="T18" s="199">
        <f t="shared" si="12"/>
        <v>14.69506687</v>
      </c>
      <c r="U18" s="199">
        <f t="shared" si="12"/>
        <v>15.611842749999999</v>
      </c>
      <c r="V18" s="199">
        <f t="shared" si="12"/>
        <v>17.526427748000003</v>
      </c>
      <c r="W18" s="199">
        <f t="shared" si="12"/>
        <v>15.334650484000001</v>
      </c>
      <c r="X18" s="199">
        <f t="shared" si="12"/>
        <v>15.576766992000001</v>
      </c>
      <c r="Y18" s="199">
        <f t="shared" si="12"/>
        <v>15.084720292</v>
      </c>
      <c r="Z18" s="199">
        <f t="shared" si="12"/>
        <v>15.83953710658</v>
      </c>
      <c r="AA18" s="199">
        <f t="shared" si="12"/>
        <v>15.659678150481001</v>
      </c>
      <c r="AB18" s="203">
        <f>+AB19</f>
        <v>183.89414749306098</v>
      </c>
      <c r="AC18" s="203">
        <f t="shared" si="2"/>
        <v>-9.994147493061007</v>
      </c>
      <c r="AD18" s="203">
        <f>+O18/AB18*100</f>
        <v>94.565271581882115</v>
      </c>
      <c r="AF18" s="201"/>
      <c r="AG18" s="201"/>
    </row>
    <row r="19" spans="2:33" ht="18" customHeight="1" x14ac:dyDescent="0.2">
      <c r="B19" s="84" t="s">
        <v>45</v>
      </c>
      <c r="C19" s="44">
        <f>+'[41]TESORERIA '!P20</f>
        <v>14.8</v>
      </c>
      <c r="D19" s="44">
        <f>+'[41]TESORERIA '!Q20</f>
        <v>13.6</v>
      </c>
      <c r="E19" s="44">
        <f>+'[41]TESORERIA '!R20</f>
        <v>13.4</v>
      </c>
      <c r="F19" s="44">
        <f>+'[41]TESORERIA '!S20</f>
        <v>16.600000000000001</v>
      </c>
      <c r="G19" s="44">
        <f>+'[41]TESORERIA '!T20</f>
        <v>14.7</v>
      </c>
      <c r="H19" s="44">
        <f>+'[41]TESORERIA '!U20</f>
        <v>15.6</v>
      </c>
      <c r="I19" s="44">
        <f>+'[41]TESORERIA '!V20</f>
        <v>17.100000000000001</v>
      </c>
      <c r="J19" s="44">
        <f>+'[41]TESORERIA '!W20</f>
        <v>13</v>
      </c>
      <c r="K19" s="44">
        <f>+'[41]TESORERIA '!X20</f>
        <v>15</v>
      </c>
      <c r="L19" s="44">
        <f>+'[41]TESORERIA '!Y20</f>
        <v>15.4</v>
      </c>
      <c r="M19" s="44">
        <f>+'[41]TESORERIA '!Z20</f>
        <v>13.1</v>
      </c>
      <c r="N19" s="44">
        <f>+'[41]TESORERIA '!AA20</f>
        <v>11.6</v>
      </c>
      <c r="O19" s="9">
        <f>SUM(C19:N19)</f>
        <v>173.89999999999998</v>
      </c>
      <c r="P19" s="44">
        <v>14.84541055</v>
      </c>
      <c r="Q19" s="44">
        <v>13.655853550000002</v>
      </c>
      <c r="R19" s="44">
        <v>13.4075881</v>
      </c>
      <c r="S19" s="44">
        <v>16.656604900000001</v>
      </c>
      <c r="T19" s="44">
        <v>14.69506687</v>
      </c>
      <c r="U19" s="45">
        <v>15.611842749999999</v>
      </c>
      <c r="V19" s="45">
        <v>17.526427748000003</v>
      </c>
      <c r="W19" s="45">
        <v>15.334650484000001</v>
      </c>
      <c r="X19" s="45">
        <v>15.576766992000001</v>
      </c>
      <c r="Y19" s="45">
        <v>15.084720292</v>
      </c>
      <c r="Z19" s="45">
        <v>15.83953710658</v>
      </c>
      <c r="AA19" s="45">
        <v>15.659678150481001</v>
      </c>
      <c r="AB19" s="45">
        <f>SUM(P19:AA19)</f>
        <v>183.89414749306098</v>
      </c>
      <c r="AC19" s="45">
        <f t="shared" si="2"/>
        <v>-9.994147493061007</v>
      </c>
      <c r="AD19" s="45">
        <f>+O19/AB19*100</f>
        <v>94.565271581882115</v>
      </c>
      <c r="AF19" s="201"/>
      <c r="AG19" s="201"/>
    </row>
    <row r="20" spans="2:33" ht="18" customHeight="1" x14ac:dyDescent="0.2">
      <c r="B20" s="209" t="s">
        <v>46</v>
      </c>
      <c r="C20" s="199">
        <f>+'[41]TESORERIA '!P21</f>
        <v>323.2</v>
      </c>
      <c r="D20" s="199">
        <f>+'[41]TESORERIA '!Q21</f>
        <v>308</v>
      </c>
      <c r="E20" s="199">
        <f>+'[41]TESORERIA '!R21</f>
        <v>1067.5</v>
      </c>
      <c r="F20" s="199">
        <f>+'[41]TESORERIA '!S21</f>
        <v>1180.4000000000001</v>
      </c>
      <c r="G20" s="199">
        <f>+'[41]TESORERIA '!T21</f>
        <v>764.9</v>
      </c>
      <c r="H20" s="199">
        <f>+'[41]TESORERIA '!U21</f>
        <v>303</v>
      </c>
      <c r="I20" s="199">
        <f>+'[41]TESORERIA '!V21</f>
        <v>616.79999999999995</v>
      </c>
      <c r="J20" s="199">
        <f>+'[41]TESORERIA '!W21</f>
        <v>883.9</v>
      </c>
      <c r="K20" s="199">
        <f>+'[41]TESORERIA '!X21</f>
        <v>309.8</v>
      </c>
      <c r="L20" s="199">
        <f>+'[41]TESORERIA '!Y21</f>
        <v>568.6</v>
      </c>
      <c r="M20" s="199">
        <f>+'[41]TESORERIA '!Z21</f>
        <v>551.20000000000005</v>
      </c>
      <c r="N20" s="199">
        <f>+'[41]TESORERIA '!AA21</f>
        <v>495.1</v>
      </c>
      <c r="O20" s="11">
        <f>SUM(C20:N20)</f>
        <v>7372.4000000000005</v>
      </c>
      <c r="P20" s="199">
        <v>323.15984269000006</v>
      </c>
      <c r="Q20" s="199">
        <v>307.96135808999998</v>
      </c>
      <c r="R20" s="199">
        <v>1067.53082743</v>
      </c>
      <c r="S20" s="199">
        <v>1180.3661824600001</v>
      </c>
      <c r="T20" s="199">
        <v>764.94400976999998</v>
      </c>
      <c r="U20" s="203">
        <v>302.96502843999991</v>
      </c>
      <c r="V20" s="203">
        <v>410.83872575999999</v>
      </c>
      <c r="W20" s="203">
        <v>305.29939137359685</v>
      </c>
      <c r="X20" s="203">
        <v>331.16833071477362</v>
      </c>
      <c r="Y20" s="203">
        <v>337.85549249926129</v>
      </c>
      <c r="Z20" s="203">
        <v>314.56098361077449</v>
      </c>
      <c r="AA20" s="203">
        <v>414.6762325736974</v>
      </c>
      <c r="AB20" s="203">
        <f>SUM(P20:AA20)</f>
        <v>6061.3264054121037</v>
      </c>
      <c r="AC20" s="203">
        <f t="shared" si="2"/>
        <v>1311.0735945878969</v>
      </c>
      <c r="AD20" s="203">
        <f>+O20/AB20*100</f>
        <v>121.63014341905843</v>
      </c>
      <c r="AF20" s="201"/>
      <c r="AG20" s="201"/>
    </row>
    <row r="21" spans="2:33" ht="18" customHeight="1" x14ac:dyDescent="0.2">
      <c r="B21" s="47" t="s">
        <v>47</v>
      </c>
      <c r="C21" s="199">
        <f>+C22</f>
        <v>17347.900000000001</v>
      </c>
      <c r="D21" s="199">
        <f t="shared" ref="D21:AA21" si="13">+D22</f>
        <v>0</v>
      </c>
      <c r="E21" s="199">
        <f t="shared" si="13"/>
        <v>0.3</v>
      </c>
      <c r="F21" s="199">
        <f t="shared" si="13"/>
        <v>0</v>
      </c>
      <c r="G21" s="199">
        <f t="shared" si="13"/>
        <v>0</v>
      </c>
      <c r="H21" s="199">
        <f t="shared" si="13"/>
        <v>1086.2</v>
      </c>
      <c r="I21" s="199">
        <f t="shared" si="13"/>
        <v>27939.9</v>
      </c>
      <c r="J21" s="199">
        <f t="shared" si="13"/>
        <v>500</v>
      </c>
      <c r="K21" s="199">
        <f t="shared" si="13"/>
        <v>3750</v>
      </c>
      <c r="L21" s="199">
        <f t="shared" si="13"/>
        <v>2250</v>
      </c>
      <c r="M21" s="199">
        <f t="shared" si="13"/>
        <v>250</v>
      </c>
      <c r="N21" s="199">
        <f t="shared" si="13"/>
        <v>1040</v>
      </c>
      <c r="O21" s="200">
        <f>+O22</f>
        <v>54164.3</v>
      </c>
      <c r="P21" s="199">
        <f t="shared" si="13"/>
        <v>18075</v>
      </c>
      <c r="Q21" s="199">
        <f t="shared" si="13"/>
        <v>0</v>
      </c>
      <c r="R21" s="199">
        <f t="shared" si="13"/>
        <v>0</v>
      </c>
      <c r="S21" s="199">
        <f t="shared" si="13"/>
        <v>0</v>
      </c>
      <c r="T21" s="199">
        <f t="shared" si="13"/>
        <v>0</v>
      </c>
      <c r="U21" s="199">
        <f t="shared" si="13"/>
        <v>1086.2482499600001</v>
      </c>
      <c r="V21" s="199">
        <f t="shared" si="13"/>
        <v>28618.75</v>
      </c>
      <c r="W21" s="199">
        <f t="shared" si="13"/>
        <v>0</v>
      </c>
      <c r="X21" s="199">
        <f t="shared" si="13"/>
        <v>3500</v>
      </c>
      <c r="Y21" s="199">
        <f t="shared" si="13"/>
        <v>3000</v>
      </c>
      <c r="Z21" s="199">
        <f t="shared" si="13"/>
        <v>5996.95175002</v>
      </c>
      <c r="AA21" s="199">
        <f t="shared" si="13"/>
        <v>5744.7154309999996</v>
      </c>
      <c r="AB21" s="199">
        <f>SUM(P21:AA21)</f>
        <v>66021.665430980007</v>
      </c>
      <c r="AC21" s="199">
        <f t="shared" si="2"/>
        <v>-11857.365430980004</v>
      </c>
      <c r="AD21" s="203">
        <f t="shared" ref="AD21:AD32" si="14">+O21/AB21*100</f>
        <v>82.04019036239572</v>
      </c>
      <c r="AF21" s="201"/>
      <c r="AG21" s="201"/>
    </row>
    <row r="22" spans="2:33" ht="18" customHeight="1" x14ac:dyDescent="0.2">
      <c r="B22" s="51" t="s">
        <v>48</v>
      </c>
      <c r="C22" s="199">
        <f>+C24+C25+C26+C27</f>
        <v>17347.900000000001</v>
      </c>
      <c r="D22" s="199">
        <f t="shared" ref="D22:N22" si="15">+D24+D25+D26+D27</f>
        <v>0</v>
      </c>
      <c r="E22" s="199">
        <f t="shared" si="15"/>
        <v>0.3</v>
      </c>
      <c r="F22" s="199">
        <f t="shared" si="15"/>
        <v>0</v>
      </c>
      <c r="G22" s="199">
        <f t="shared" si="15"/>
        <v>0</v>
      </c>
      <c r="H22" s="199">
        <f t="shared" si="15"/>
        <v>1086.2</v>
      </c>
      <c r="I22" s="199">
        <f t="shared" si="15"/>
        <v>27939.9</v>
      </c>
      <c r="J22" s="199">
        <f t="shared" si="15"/>
        <v>500</v>
      </c>
      <c r="K22" s="199">
        <f t="shared" si="15"/>
        <v>3750</v>
      </c>
      <c r="L22" s="199">
        <f t="shared" si="15"/>
        <v>2250</v>
      </c>
      <c r="M22" s="199">
        <f t="shared" si="15"/>
        <v>250</v>
      </c>
      <c r="N22" s="199">
        <f t="shared" si="15"/>
        <v>1040</v>
      </c>
      <c r="O22" s="199">
        <f>+O24+O25+O26+O27</f>
        <v>54164.3</v>
      </c>
      <c r="P22" s="199">
        <f>+P24+P25+P26+P27+P23</f>
        <v>18075</v>
      </c>
      <c r="Q22" s="199">
        <f t="shared" ref="Q22:AB22" si="16">+Q24+Q25+Q26+Q27+Q23</f>
        <v>0</v>
      </c>
      <c r="R22" s="199">
        <f t="shared" si="16"/>
        <v>0</v>
      </c>
      <c r="S22" s="199">
        <f t="shared" si="16"/>
        <v>0</v>
      </c>
      <c r="T22" s="199">
        <f t="shared" si="16"/>
        <v>0</v>
      </c>
      <c r="U22" s="199">
        <f t="shared" si="16"/>
        <v>1086.2482499600001</v>
      </c>
      <c r="V22" s="199">
        <f t="shared" si="16"/>
        <v>28618.75</v>
      </c>
      <c r="W22" s="199">
        <f t="shared" si="16"/>
        <v>0</v>
      </c>
      <c r="X22" s="199">
        <f t="shared" si="16"/>
        <v>3500</v>
      </c>
      <c r="Y22" s="199">
        <f t="shared" si="16"/>
        <v>3000</v>
      </c>
      <c r="Z22" s="199">
        <f t="shared" si="16"/>
        <v>5996.95175002</v>
      </c>
      <c r="AA22" s="199">
        <f t="shared" si="16"/>
        <v>5744.7154309999996</v>
      </c>
      <c r="AB22" s="199">
        <f t="shared" si="16"/>
        <v>66021.665430980007</v>
      </c>
      <c r="AC22" s="199">
        <f>+O22-AB22</f>
        <v>-11857.365430980004</v>
      </c>
      <c r="AD22" s="203">
        <f t="shared" si="14"/>
        <v>82.04019036239572</v>
      </c>
      <c r="AF22" s="201"/>
      <c r="AG22" s="201"/>
    </row>
    <row r="23" spans="2:33" ht="18" customHeight="1" x14ac:dyDescent="0.2">
      <c r="B23" s="210" t="s">
        <v>50</v>
      </c>
      <c r="C23" s="44">
        <v>0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4">
        <v>0</v>
      </c>
      <c r="K23" s="44">
        <v>0</v>
      </c>
      <c r="L23" s="44">
        <v>0</v>
      </c>
      <c r="M23" s="44">
        <v>0</v>
      </c>
      <c r="N23" s="44">
        <v>1</v>
      </c>
      <c r="O23" s="9">
        <f>SUM(C23:N23)</f>
        <v>1</v>
      </c>
      <c r="P23" s="44">
        <v>0</v>
      </c>
      <c r="Q23" s="44">
        <v>0</v>
      </c>
      <c r="R23" s="44">
        <v>0</v>
      </c>
      <c r="S23" s="44">
        <v>0</v>
      </c>
      <c r="T23" s="44">
        <v>0</v>
      </c>
      <c r="U23" s="44">
        <v>0</v>
      </c>
      <c r="V23" s="44">
        <v>0</v>
      </c>
      <c r="W23" s="44">
        <v>0</v>
      </c>
      <c r="X23" s="44">
        <v>0</v>
      </c>
      <c r="Y23" s="44">
        <v>0</v>
      </c>
      <c r="Z23" s="45">
        <f>+'[41]PP (EST)'!Z60</f>
        <v>980</v>
      </c>
      <c r="AA23" s="45">
        <v>0</v>
      </c>
      <c r="AB23" s="45">
        <f>SUM(P23:AA23)</f>
        <v>980</v>
      </c>
      <c r="AC23" s="44">
        <f>+O23-AB23</f>
        <v>-979</v>
      </c>
      <c r="AD23" s="45">
        <f t="shared" si="14"/>
        <v>0.10204081632653061</v>
      </c>
      <c r="AF23" s="201"/>
      <c r="AG23" s="201"/>
    </row>
    <row r="24" spans="2:33" ht="18" customHeight="1" x14ac:dyDescent="0.2">
      <c r="B24" s="210" t="s">
        <v>51</v>
      </c>
      <c r="C24" s="44">
        <f>+'[41]TESORERIA '!P26</f>
        <v>17347.900000000001</v>
      </c>
      <c r="D24" s="44">
        <f>+'[41]TESORERIA '!Q26</f>
        <v>0</v>
      </c>
      <c r="E24" s="44">
        <f>+'[41]TESORERIA '!R26</f>
        <v>0.3</v>
      </c>
      <c r="F24" s="44">
        <f>+'[41]TESORERIA '!S26</f>
        <v>0</v>
      </c>
      <c r="G24" s="44">
        <f>+'[41]TESORERIA '!T26</f>
        <v>0</v>
      </c>
      <c r="H24" s="44">
        <f>+'[41]TESORERIA '!U26</f>
        <v>0</v>
      </c>
      <c r="I24" s="44">
        <f>+'[41]TESORERIA '!V26</f>
        <v>27939.9</v>
      </c>
      <c r="J24" s="44">
        <f>+'[41]TESORERIA '!W26</f>
        <v>500</v>
      </c>
      <c r="K24" s="44">
        <f>+'[41]TESORERIA '!X26</f>
        <v>250</v>
      </c>
      <c r="L24" s="44">
        <f>+'[41]TESORERIA '!Y26</f>
        <v>250</v>
      </c>
      <c r="M24" s="44">
        <f>+'[41]TESORERIA '!Z26</f>
        <v>250</v>
      </c>
      <c r="N24" s="44">
        <f>+'[41]TESORERIA '!AA26</f>
        <v>850</v>
      </c>
      <c r="O24" s="9">
        <f>SUM(C24:N24)</f>
        <v>47388.100000000006</v>
      </c>
      <c r="P24" s="44">
        <v>18075</v>
      </c>
      <c r="Q24" s="44">
        <v>0</v>
      </c>
      <c r="R24" s="44">
        <v>0</v>
      </c>
      <c r="S24" s="44">
        <v>0</v>
      </c>
      <c r="T24" s="44">
        <v>0</v>
      </c>
      <c r="U24" s="45">
        <v>0</v>
      </c>
      <c r="V24" s="45">
        <v>28618.75</v>
      </c>
      <c r="W24" s="45">
        <v>0</v>
      </c>
      <c r="X24" s="45">
        <v>0</v>
      </c>
      <c r="Y24" s="45">
        <f>+'[41]PP (EST)'!Y61</f>
        <v>1000</v>
      </c>
      <c r="Z24" s="45">
        <f>+'[41]PP (EST)'!Z61</f>
        <v>1300</v>
      </c>
      <c r="AA24" s="45">
        <v>5744.7154309999996</v>
      </c>
      <c r="AB24" s="45">
        <f>SUM(P24:AA24)</f>
        <v>54738.465430999997</v>
      </c>
      <c r="AC24" s="44">
        <f>+O24-AB24</f>
        <v>-7350.3654309999911</v>
      </c>
      <c r="AD24" s="45">
        <f t="shared" si="14"/>
        <v>86.571846007876459</v>
      </c>
      <c r="AF24" s="201"/>
      <c r="AG24" s="201"/>
    </row>
    <row r="25" spans="2:33" ht="18" customHeight="1" x14ac:dyDescent="0.2">
      <c r="B25" s="210" t="s">
        <v>52</v>
      </c>
      <c r="C25" s="44">
        <f>+'[41]TESORERIA '!P27</f>
        <v>0</v>
      </c>
      <c r="D25" s="44">
        <f>+'[41]TESORERIA '!Q27</f>
        <v>0</v>
      </c>
      <c r="E25" s="44">
        <f>+'[41]TESORERIA '!R27</f>
        <v>0</v>
      </c>
      <c r="F25" s="44">
        <f>+'[41]TESORERIA '!S27</f>
        <v>0</v>
      </c>
      <c r="G25" s="44">
        <f>+'[41]TESORERIA '!T27</f>
        <v>0</v>
      </c>
      <c r="H25" s="44">
        <f>+'[41]TESORERIA '!U27</f>
        <v>1086.2</v>
      </c>
      <c r="I25" s="44">
        <f>+'[41]TESORERIA '!V27</f>
        <v>0</v>
      </c>
      <c r="J25" s="44">
        <f>+'[41]TESORERIA '!W27</f>
        <v>0</v>
      </c>
      <c r="K25" s="44">
        <f>+'[41]TESORERIA '!X27</f>
        <v>0</v>
      </c>
      <c r="L25" s="44">
        <f>+'[41]TESORERIA '!Y27</f>
        <v>0</v>
      </c>
      <c r="M25" s="44">
        <f>+'[41]TESORERIA '!Z27</f>
        <v>0</v>
      </c>
      <c r="N25" s="44">
        <f>+'[41]TESORERIA '!AA27</f>
        <v>0</v>
      </c>
      <c r="O25" s="9">
        <f>SUM(C25:N25)</f>
        <v>1086.2</v>
      </c>
      <c r="P25" s="44">
        <v>0</v>
      </c>
      <c r="Q25" s="44">
        <v>0</v>
      </c>
      <c r="R25" s="44">
        <v>0</v>
      </c>
      <c r="S25" s="44">
        <v>0</v>
      </c>
      <c r="T25" s="44">
        <v>0</v>
      </c>
      <c r="U25" s="45">
        <v>1086.2482499600001</v>
      </c>
      <c r="V25" s="45">
        <v>0</v>
      </c>
      <c r="W25" s="45">
        <v>0</v>
      </c>
      <c r="X25" s="45">
        <v>0</v>
      </c>
      <c r="Y25" s="45">
        <v>0</v>
      </c>
      <c r="Z25" s="45">
        <f>+'[41]PP (EST)'!Z62</f>
        <v>216.95175002000002</v>
      </c>
      <c r="AA25" s="45">
        <v>0</v>
      </c>
      <c r="AB25" s="45">
        <f>SUM(P25:AA25)</f>
        <v>1303.19999998</v>
      </c>
      <c r="AC25" s="44">
        <f t="shared" ref="AC25:AC27" si="17">+O25-AB25</f>
        <v>-216.99999997999998</v>
      </c>
      <c r="AD25" s="45">
        <f t="shared" si="14"/>
        <v>83.348680173163743</v>
      </c>
      <c r="AF25" s="201"/>
      <c r="AG25" s="201"/>
    </row>
    <row r="26" spans="2:33" ht="18" customHeight="1" x14ac:dyDescent="0.2">
      <c r="B26" s="210" t="s">
        <v>128</v>
      </c>
      <c r="C26" s="44">
        <f>+'[41]TESORERIA '!P28</f>
        <v>0</v>
      </c>
      <c r="D26" s="44">
        <f>+'[41]TESORERIA '!Q28</f>
        <v>0</v>
      </c>
      <c r="E26" s="44">
        <f>+'[41]TESORERIA '!R28</f>
        <v>0</v>
      </c>
      <c r="F26" s="44">
        <f>+'[41]TESORERIA '!S28</f>
        <v>0</v>
      </c>
      <c r="G26" s="44">
        <f>+'[41]TESORERIA '!T28</f>
        <v>0</v>
      </c>
      <c r="H26" s="44">
        <f>+'[41]TESORERIA '!U28</f>
        <v>0</v>
      </c>
      <c r="I26" s="44">
        <f>+'[41]TESORERIA '!V28</f>
        <v>0</v>
      </c>
      <c r="J26" s="44">
        <f>+'[41]TESORERIA '!W28</f>
        <v>0</v>
      </c>
      <c r="K26" s="44">
        <f>+'[41]TESORERIA '!X28</f>
        <v>3500</v>
      </c>
      <c r="L26" s="44">
        <f>+'[41]TESORERIA '!Y28</f>
        <v>0</v>
      </c>
      <c r="M26" s="44">
        <f>+'[41]TESORERIA '!Z28</f>
        <v>0</v>
      </c>
      <c r="N26" s="44">
        <f>+'[41]TESORERIA '!AA28</f>
        <v>190</v>
      </c>
      <c r="O26" s="9">
        <f>SUM(C26:N26)</f>
        <v>3690</v>
      </c>
      <c r="P26" s="44">
        <v>0</v>
      </c>
      <c r="Q26" s="44">
        <v>0</v>
      </c>
      <c r="R26" s="44">
        <v>0</v>
      </c>
      <c r="S26" s="44">
        <v>0</v>
      </c>
      <c r="T26" s="44">
        <v>0</v>
      </c>
      <c r="U26" s="44">
        <v>0</v>
      </c>
      <c r="V26" s="44">
        <v>0</v>
      </c>
      <c r="W26" s="44">
        <v>0</v>
      </c>
      <c r="X26" s="45">
        <v>3500</v>
      </c>
      <c r="Y26" s="45">
        <v>0</v>
      </c>
      <c r="Z26" s="45">
        <f>+'[41]PP (EST)'!Z63</f>
        <v>3500</v>
      </c>
      <c r="AA26" s="45">
        <v>0</v>
      </c>
      <c r="AB26" s="45">
        <f>SUM(P26:AA26)</f>
        <v>7000</v>
      </c>
      <c r="AC26" s="44">
        <f t="shared" si="17"/>
        <v>-3310</v>
      </c>
      <c r="AD26" s="45">
        <f t="shared" si="14"/>
        <v>52.714285714285715</v>
      </c>
      <c r="AF26" s="201"/>
      <c r="AG26" s="201"/>
    </row>
    <row r="27" spans="2:33" ht="18" customHeight="1" x14ac:dyDescent="0.2">
      <c r="B27" s="210" t="s">
        <v>54</v>
      </c>
      <c r="C27" s="44">
        <f>+'[41]TESORERIA '!P29</f>
        <v>0</v>
      </c>
      <c r="D27" s="44">
        <f>+'[41]TESORERIA '!Q29</f>
        <v>0</v>
      </c>
      <c r="E27" s="44">
        <f>+'[41]TESORERIA '!R29</f>
        <v>0</v>
      </c>
      <c r="F27" s="44">
        <f>+'[41]TESORERIA '!S29</f>
        <v>0</v>
      </c>
      <c r="G27" s="44">
        <f>+'[41]TESORERIA '!T29</f>
        <v>0</v>
      </c>
      <c r="H27" s="44">
        <f>+'[41]TESORERIA '!U29</f>
        <v>0</v>
      </c>
      <c r="I27" s="44">
        <f>+'[41]TESORERIA '!V29</f>
        <v>0</v>
      </c>
      <c r="J27" s="44">
        <f>+'[41]TESORERIA '!W29</f>
        <v>0</v>
      </c>
      <c r="K27" s="44">
        <f>+'[41]TESORERIA '!X29</f>
        <v>0</v>
      </c>
      <c r="L27" s="44">
        <f>+'[41]TESORERIA '!Y29</f>
        <v>2000</v>
      </c>
      <c r="M27" s="44">
        <f>+'[41]TESORERIA '!Z29</f>
        <v>0</v>
      </c>
      <c r="N27" s="44">
        <f>+'[41]TESORERIA '!AA29</f>
        <v>0</v>
      </c>
      <c r="O27" s="9">
        <f>SUM(C27:N27)</f>
        <v>2000</v>
      </c>
      <c r="P27" s="44">
        <v>0</v>
      </c>
      <c r="Q27" s="44">
        <v>0</v>
      </c>
      <c r="R27" s="44">
        <v>0</v>
      </c>
      <c r="S27" s="44">
        <v>0</v>
      </c>
      <c r="T27" s="44">
        <v>0</v>
      </c>
      <c r="U27" s="44">
        <v>0</v>
      </c>
      <c r="V27" s="44">
        <v>0</v>
      </c>
      <c r="W27" s="44">
        <v>0</v>
      </c>
      <c r="X27" s="44">
        <v>0</v>
      </c>
      <c r="Y27" s="44">
        <f>+'[41]PP (EST)'!Y64</f>
        <v>2000</v>
      </c>
      <c r="Z27" s="44">
        <f>+'[41]PP (EST)'!Z64</f>
        <v>0</v>
      </c>
      <c r="AA27" s="45">
        <v>0</v>
      </c>
      <c r="AB27" s="45">
        <f>SUM(P27:AA27)</f>
        <v>2000</v>
      </c>
      <c r="AC27" s="44">
        <f t="shared" si="17"/>
        <v>0</v>
      </c>
      <c r="AD27" s="45">
        <f t="shared" si="14"/>
        <v>100</v>
      </c>
      <c r="AF27" s="201"/>
      <c r="AG27" s="201"/>
    </row>
    <row r="28" spans="2:33" ht="18" customHeight="1" x14ac:dyDescent="0.2">
      <c r="B28" s="47" t="s">
        <v>55</v>
      </c>
      <c r="C28" s="199">
        <f>+C29+C37+C40</f>
        <v>251.7</v>
      </c>
      <c r="D28" s="199">
        <f t="shared" ref="D28:N28" si="18">+D29+D37+D40</f>
        <v>220.9</v>
      </c>
      <c r="E28" s="199">
        <f t="shared" si="18"/>
        <v>206.9</v>
      </c>
      <c r="F28" s="199">
        <f t="shared" si="18"/>
        <v>230.4</v>
      </c>
      <c r="G28" s="199">
        <f t="shared" si="18"/>
        <v>224.2</v>
      </c>
      <c r="H28" s="199">
        <f t="shared" si="18"/>
        <v>205.1</v>
      </c>
      <c r="I28" s="199">
        <f t="shared" si="18"/>
        <v>280</v>
      </c>
      <c r="J28" s="199">
        <f t="shared" si="18"/>
        <v>238.10000000000002</v>
      </c>
      <c r="K28" s="199">
        <f t="shared" si="18"/>
        <v>214.4</v>
      </c>
      <c r="L28" s="199">
        <f t="shared" si="18"/>
        <v>229.8</v>
      </c>
      <c r="M28" s="199">
        <f t="shared" si="18"/>
        <v>187.5</v>
      </c>
      <c r="N28" s="199">
        <f t="shared" si="18"/>
        <v>173.2</v>
      </c>
      <c r="O28" s="199">
        <f>+O29+O37+O40</f>
        <v>2662.2</v>
      </c>
      <c r="P28" s="199">
        <f>+P29+P37+P40</f>
        <v>251.64727461000001</v>
      </c>
      <c r="Q28" s="199">
        <f t="shared" ref="Q28:AA28" si="19">+Q29+Q37+Q40</f>
        <v>220.87761851000002</v>
      </c>
      <c r="R28" s="199">
        <f t="shared" si="19"/>
        <v>206.20855544</v>
      </c>
      <c r="S28" s="199">
        <f t="shared" si="19"/>
        <v>230.33192399000001</v>
      </c>
      <c r="T28" s="199">
        <f t="shared" si="19"/>
        <v>224.20590493999998</v>
      </c>
      <c r="U28" s="199">
        <f t="shared" si="19"/>
        <v>205.08148953</v>
      </c>
      <c r="V28" s="199">
        <f t="shared" si="19"/>
        <v>222.3222136598315</v>
      </c>
      <c r="W28" s="199">
        <f t="shared" si="19"/>
        <v>233.41725003795872</v>
      </c>
      <c r="X28" s="199">
        <f t="shared" si="19"/>
        <v>223.24762661018394</v>
      </c>
      <c r="Y28" s="199">
        <f t="shared" si="19"/>
        <v>220.08026926207953</v>
      </c>
      <c r="Z28" s="199">
        <f t="shared" si="19"/>
        <v>220.42179718473994</v>
      </c>
      <c r="AA28" s="199">
        <f t="shared" si="19"/>
        <v>223.63445454608976</v>
      </c>
      <c r="AB28" s="199">
        <f>+AB29+AB37+AB40</f>
        <v>2681.4763783208837</v>
      </c>
      <c r="AC28" s="199">
        <f t="shared" si="2"/>
        <v>-19.27637832088385</v>
      </c>
      <c r="AD28" s="203">
        <f t="shared" si="14"/>
        <v>99.281128169663219</v>
      </c>
      <c r="AF28" s="201"/>
      <c r="AG28" s="201"/>
    </row>
    <row r="29" spans="2:33" ht="18" customHeight="1" x14ac:dyDescent="0.2">
      <c r="B29" s="207" t="s">
        <v>20</v>
      </c>
      <c r="C29" s="199">
        <f t="shared" ref="C29:AA29" si="20">+C30+C34</f>
        <v>84.3</v>
      </c>
      <c r="D29" s="199">
        <f t="shared" si="20"/>
        <v>91.1</v>
      </c>
      <c r="E29" s="199">
        <f t="shared" si="20"/>
        <v>93.100000000000009</v>
      </c>
      <c r="F29" s="199">
        <f t="shared" si="20"/>
        <v>98.5</v>
      </c>
      <c r="G29" s="199">
        <f t="shared" si="20"/>
        <v>99.4</v>
      </c>
      <c r="H29" s="199">
        <f t="shared" si="20"/>
        <v>88.3</v>
      </c>
      <c r="I29" s="199">
        <f t="shared" si="20"/>
        <v>88.3</v>
      </c>
      <c r="J29" s="199">
        <f t="shared" si="20"/>
        <v>102.2</v>
      </c>
      <c r="K29" s="199">
        <f t="shared" si="20"/>
        <v>97.2</v>
      </c>
      <c r="L29" s="199">
        <f t="shared" si="20"/>
        <v>113.4</v>
      </c>
      <c r="M29" s="199">
        <f t="shared" si="20"/>
        <v>99.100000000000009</v>
      </c>
      <c r="N29" s="199">
        <f t="shared" si="20"/>
        <v>87.1</v>
      </c>
      <c r="O29" s="11">
        <f>+O30+O34</f>
        <v>1141.9999999999998</v>
      </c>
      <c r="P29" s="199">
        <f t="shared" si="20"/>
        <v>84.241344119999994</v>
      </c>
      <c r="Q29" s="199">
        <f t="shared" si="20"/>
        <v>91.124043150000006</v>
      </c>
      <c r="R29" s="199">
        <f t="shared" si="20"/>
        <v>92.38307709</v>
      </c>
      <c r="S29" s="199">
        <f t="shared" si="20"/>
        <v>98.455391849999998</v>
      </c>
      <c r="T29" s="199">
        <f t="shared" si="20"/>
        <v>99.393002969999998</v>
      </c>
      <c r="U29" s="199">
        <f t="shared" si="20"/>
        <v>88.292994679999993</v>
      </c>
      <c r="V29" s="199">
        <f t="shared" si="20"/>
        <v>97.255091704831514</v>
      </c>
      <c r="W29" s="199">
        <f t="shared" si="20"/>
        <v>111.59139821045871</v>
      </c>
      <c r="X29" s="199">
        <f t="shared" si="20"/>
        <v>98.611363881433931</v>
      </c>
      <c r="Y29" s="199">
        <f t="shared" si="20"/>
        <v>97.95667661145454</v>
      </c>
      <c r="Z29" s="199">
        <f t="shared" si="20"/>
        <v>98.342364344427438</v>
      </c>
      <c r="AA29" s="199">
        <f t="shared" si="20"/>
        <v>100.22124725562101</v>
      </c>
      <c r="AB29" s="203">
        <f>+AB30+AB34</f>
        <v>1157.8679958682274</v>
      </c>
      <c r="AC29" s="203">
        <f t="shared" si="2"/>
        <v>-15.867995868227581</v>
      </c>
      <c r="AD29" s="203">
        <f t="shared" si="14"/>
        <v>98.62955052520222</v>
      </c>
      <c r="AF29" s="201"/>
      <c r="AG29" s="201"/>
    </row>
    <row r="30" spans="2:33" ht="18" customHeight="1" x14ac:dyDescent="0.2">
      <c r="B30" s="211" t="s">
        <v>21</v>
      </c>
      <c r="C30" s="199">
        <f t="shared" ref="C30:AA30" si="21">+C31+C33</f>
        <v>73.8</v>
      </c>
      <c r="D30" s="199">
        <f t="shared" si="21"/>
        <v>86.6</v>
      </c>
      <c r="E30" s="199">
        <f t="shared" si="21"/>
        <v>86.2</v>
      </c>
      <c r="F30" s="199">
        <f t="shared" si="21"/>
        <v>90.8</v>
      </c>
      <c r="G30" s="199">
        <f t="shared" si="21"/>
        <v>92.7</v>
      </c>
      <c r="H30" s="199">
        <f t="shared" si="21"/>
        <v>80.599999999999994</v>
      </c>
      <c r="I30" s="199">
        <f t="shared" si="21"/>
        <v>79.8</v>
      </c>
      <c r="J30" s="199">
        <f t="shared" si="21"/>
        <v>94.3</v>
      </c>
      <c r="K30" s="199">
        <f t="shared" si="21"/>
        <v>89.4</v>
      </c>
      <c r="L30" s="199">
        <f t="shared" si="21"/>
        <v>105.5</v>
      </c>
      <c r="M30" s="199">
        <f t="shared" si="21"/>
        <v>91.2</v>
      </c>
      <c r="N30" s="199">
        <f t="shared" si="21"/>
        <v>81.8</v>
      </c>
      <c r="O30" s="199">
        <f>+O31+O33</f>
        <v>1052.6999999999998</v>
      </c>
      <c r="P30" s="199">
        <f t="shared" si="21"/>
        <v>73.780069109999999</v>
      </c>
      <c r="Q30" s="199">
        <f t="shared" si="21"/>
        <v>86.576615000000004</v>
      </c>
      <c r="R30" s="199">
        <f t="shared" si="21"/>
        <v>86.156763999999995</v>
      </c>
      <c r="S30" s="199">
        <f t="shared" si="21"/>
        <v>90.734572</v>
      </c>
      <c r="T30" s="199">
        <f t="shared" si="21"/>
        <v>92.734023550000003</v>
      </c>
      <c r="U30" s="199">
        <f t="shared" si="21"/>
        <v>80.544138169999997</v>
      </c>
      <c r="V30" s="199">
        <f t="shared" si="21"/>
        <v>87.955726317100002</v>
      </c>
      <c r="W30" s="199">
        <f t="shared" si="21"/>
        <v>98.660852283600008</v>
      </c>
      <c r="X30" s="199">
        <f t="shared" si="21"/>
        <v>88.810110433299997</v>
      </c>
      <c r="Y30" s="199">
        <f t="shared" si="21"/>
        <v>87.439517642499993</v>
      </c>
      <c r="Z30" s="199">
        <f t="shared" si="21"/>
        <v>88.858269398600001</v>
      </c>
      <c r="AA30" s="199">
        <f t="shared" si="21"/>
        <v>90.264396936899999</v>
      </c>
      <c r="AB30" s="199">
        <f>+AB31+AB33</f>
        <v>1052.5150548420002</v>
      </c>
      <c r="AC30" s="199">
        <f t="shared" si="2"/>
        <v>0.18494515799966393</v>
      </c>
      <c r="AD30" s="203">
        <f t="shared" si="14"/>
        <v>100.01757173516414</v>
      </c>
      <c r="AF30" s="201"/>
      <c r="AG30" s="201"/>
    </row>
    <row r="31" spans="2:33" ht="18" customHeight="1" x14ac:dyDescent="0.2">
      <c r="B31" s="212" t="s">
        <v>56</v>
      </c>
      <c r="C31" s="44">
        <f>+C32</f>
        <v>73.8</v>
      </c>
      <c r="D31" s="44">
        <f t="shared" ref="D31:N31" si="22">+D32</f>
        <v>86.6</v>
      </c>
      <c r="E31" s="44">
        <f t="shared" si="22"/>
        <v>86.2</v>
      </c>
      <c r="F31" s="44">
        <f t="shared" si="22"/>
        <v>90.8</v>
      </c>
      <c r="G31" s="44">
        <f t="shared" si="22"/>
        <v>92.7</v>
      </c>
      <c r="H31" s="44">
        <f t="shared" si="22"/>
        <v>80.599999999999994</v>
      </c>
      <c r="I31" s="44">
        <f t="shared" si="22"/>
        <v>79.8</v>
      </c>
      <c r="J31" s="44">
        <f t="shared" si="22"/>
        <v>94.3</v>
      </c>
      <c r="K31" s="44">
        <f t="shared" si="22"/>
        <v>89.4</v>
      </c>
      <c r="L31" s="44">
        <f t="shared" si="22"/>
        <v>105.5</v>
      </c>
      <c r="M31" s="44">
        <f t="shared" si="22"/>
        <v>91.2</v>
      </c>
      <c r="N31" s="44">
        <f t="shared" si="22"/>
        <v>81.8</v>
      </c>
      <c r="O31" s="44">
        <f>+O32</f>
        <v>1052.6999999999998</v>
      </c>
      <c r="P31" s="44">
        <f t="shared" ref="P31:AA31" si="23">+P32</f>
        <v>73.780069109999999</v>
      </c>
      <c r="Q31" s="44">
        <f t="shared" si="23"/>
        <v>86.576615000000004</v>
      </c>
      <c r="R31" s="44">
        <f t="shared" si="23"/>
        <v>86.156763999999995</v>
      </c>
      <c r="S31" s="44">
        <f t="shared" si="23"/>
        <v>90.734572</v>
      </c>
      <c r="T31" s="44">
        <f t="shared" si="23"/>
        <v>92.734023550000003</v>
      </c>
      <c r="U31" s="44">
        <f t="shared" si="23"/>
        <v>80.544138169999997</v>
      </c>
      <c r="V31" s="44">
        <f t="shared" si="23"/>
        <v>87.955726317100002</v>
      </c>
      <c r="W31" s="44">
        <f t="shared" si="23"/>
        <v>98.660852283600008</v>
      </c>
      <c r="X31" s="44">
        <f t="shared" si="23"/>
        <v>88.810110433299997</v>
      </c>
      <c r="Y31" s="44">
        <f t="shared" si="23"/>
        <v>87.439517642499993</v>
      </c>
      <c r="Z31" s="44">
        <f t="shared" si="23"/>
        <v>88.858269398600001</v>
      </c>
      <c r="AA31" s="44">
        <f t="shared" si="23"/>
        <v>90.264396936899999</v>
      </c>
      <c r="AB31" s="45">
        <f>SUM(P31:AA31)</f>
        <v>1052.5150548420002</v>
      </c>
      <c r="AC31" s="45">
        <f t="shared" si="2"/>
        <v>0.18494515799966393</v>
      </c>
      <c r="AD31" s="45">
        <f t="shared" si="14"/>
        <v>100.01757173516414</v>
      </c>
      <c r="AF31" s="201"/>
      <c r="AG31" s="201"/>
    </row>
    <row r="32" spans="2:33" ht="18" customHeight="1" x14ac:dyDescent="0.2">
      <c r="B32" s="213" t="s">
        <v>57</v>
      </c>
      <c r="C32" s="44">
        <f>+'[41]TESORERIA '!P34</f>
        <v>73.8</v>
      </c>
      <c r="D32" s="44">
        <f>+'[41]TESORERIA '!Q34</f>
        <v>86.6</v>
      </c>
      <c r="E32" s="44">
        <f>+'[41]TESORERIA '!R34</f>
        <v>86.2</v>
      </c>
      <c r="F32" s="44">
        <f>+'[41]TESORERIA '!S34</f>
        <v>90.8</v>
      </c>
      <c r="G32" s="44">
        <f>+'[41]TESORERIA '!T34</f>
        <v>92.7</v>
      </c>
      <c r="H32" s="44">
        <f>+'[41]TESORERIA '!U34</f>
        <v>80.599999999999994</v>
      </c>
      <c r="I32" s="44">
        <f>+'[41]TESORERIA '!V34</f>
        <v>79.8</v>
      </c>
      <c r="J32" s="44">
        <f>+'[41]TESORERIA '!W34</f>
        <v>94.3</v>
      </c>
      <c r="K32" s="44">
        <f>+'[41]TESORERIA '!X34</f>
        <v>89.4</v>
      </c>
      <c r="L32" s="44">
        <f>+'[41]TESORERIA '!Y34</f>
        <v>105.5</v>
      </c>
      <c r="M32" s="44">
        <f>+'[41]TESORERIA '!Z34</f>
        <v>91.2</v>
      </c>
      <c r="N32" s="44">
        <f>+'[41]TESORERIA '!AA34</f>
        <v>81.8</v>
      </c>
      <c r="O32" s="9">
        <f>SUM(C32:N32)</f>
        <v>1052.6999999999998</v>
      </c>
      <c r="P32" s="44">
        <v>73.780069109999999</v>
      </c>
      <c r="Q32" s="44">
        <v>86.576615000000004</v>
      </c>
      <c r="R32" s="44">
        <v>86.156763999999995</v>
      </c>
      <c r="S32" s="44">
        <v>90.734572</v>
      </c>
      <c r="T32" s="44">
        <v>92.734023550000003</v>
      </c>
      <c r="U32" s="45">
        <v>80.544138169999997</v>
      </c>
      <c r="V32" s="45">
        <v>87.955726317100002</v>
      </c>
      <c r="W32" s="45">
        <v>98.660852283600008</v>
      </c>
      <c r="X32" s="45">
        <v>88.810110433299997</v>
      </c>
      <c r="Y32" s="45">
        <v>87.439517642499993</v>
      </c>
      <c r="Z32" s="45">
        <f>+'[41]PP (EST)'!Z70</f>
        <v>88.858269398600001</v>
      </c>
      <c r="AA32" s="45">
        <v>90.264396936899999</v>
      </c>
      <c r="AB32" s="45">
        <f>SUM(P32:AA32)</f>
        <v>1052.5150548420002</v>
      </c>
      <c r="AC32" s="45">
        <f t="shared" si="2"/>
        <v>0.18494515799966393</v>
      </c>
      <c r="AD32" s="45">
        <f t="shared" si="14"/>
        <v>100.01757173516414</v>
      </c>
      <c r="AF32" s="201"/>
      <c r="AG32" s="201"/>
    </row>
    <row r="33" spans="2:57" ht="18" customHeight="1" x14ac:dyDescent="0.2">
      <c r="B33" s="212" t="s">
        <v>58</v>
      </c>
      <c r="C33" s="44">
        <f>+'[41]TESORERIA '!P35</f>
        <v>0</v>
      </c>
      <c r="D33" s="44">
        <f>+'[41]TESORERIA '!Q35</f>
        <v>0</v>
      </c>
      <c r="E33" s="44">
        <f>+'[41]TESORERIA '!R35</f>
        <v>0</v>
      </c>
      <c r="F33" s="44">
        <f>+'[41]TESORERIA '!S35</f>
        <v>0</v>
      </c>
      <c r="G33" s="44">
        <f>+'[41]TESORERIA '!T35</f>
        <v>0</v>
      </c>
      <c r="H33" s="44">
        <f>+'[41]TESORERIA '!U35</f>
        <v>0</v>
      </c>
      <c r="I33" s="44">
        <f>+'[41]TESORERIA '!V35</f>
        <v>0</v>
      </c>
      <c r="J33" s="44">
        <f>+'[41]TESORERIA '!W35</f>
        <v>0</v>
      </c>
      <c r="K33" s="44">
        <f>+'[41]TESORERIA '!X35</f>
        <v>0</v>
      </c>
      <c r="L33" s="44">
        <f>+'[41]TESORERIA '!Y35</f>
        <v>0</v>
      </c>
      <c r="M33" s="44">
        <f>+'[41]TESORERIA '!Z35</f>
        <v>0</v>
      </c>
      <c r="N33" s="44">
        <f>+'[41]TESORERIA '!AA35</f>
        <v>0</v>
      </c>
      <c r="O33" s="9">
        <f>SUM(C33:N33)</f>
        <v>0</v>
      </c>
      <c r="P33" s="44">
        <v>0</v>
      </c>
      <c r="Q33" s="44">
        <v>0</v>
      </c>
      <c r="R33" s="44">
        <v>0</v>
      </c>
      <c r="S33" s="44">
        <v>0</v>
      </c>
      <c r="T33" s="44">
        <v>0</v>
      </c>
      <c r="U33" s="45">
        <v>0</v>
      </c>
      <c r="V33" s="45">
        <v>0</v>
      </c>
      <c r="W33" s="45">
        <v>0</v>
      </c>
      <c r="X33" s="45">
        <v>0</v>
      </c>
      <c r="Y33" s="45">
        <v>0</v>
      </c>
      <c r="Z33" s="45">
        <v>0</v>
      </c>
      <c r="AA33" s="45">
        <v>0</v>
      </c>
      <c r="AB33" s="45">
        <f>SUM(P33:AA33)</f>
        <v>0</v>
      </c>
      <c r="AC33" s="45">
        <f t="shared" si="2"/>
        <v>0</v>
      </c>
      <c r="AD33" s="104">
        <v>0</v>
      </c>
      <c r="AF33" s="201"/>
      <c r="AG33" s="201"/>
    </row>
    <row r="34" spans="2:57" ht="18" customHeight="1" x14ac:dyDescent="0.2">
      <c r="B34" s="214" t="s">
        <v>22</v>
      </c>
      <c r="C34" s="199">
        <f t="shared" ref="C34:AA34" si="24">SUM(C35:C36)</f>
        <v>10.5</v>
      </c>
      <c r="D34" s="199">
        <f t="shared" si="24"/>
        <v>4.5</v>
      </c>
      <c r="E34" s="199">
        <f t="shared" si="24"/>
        <v>6.9</v>
      </c>
      <c r="F34" s="199">
        <f t="shared" si="24"/>
        <v>7.7</v>
      </c>
      <c r="G34" s="199">
        <f t="shared" si="24"/>
        <v>6.7</v>
      </c>
      <c r="H34" s="199">
        <f t="shared" si="24"/>
        <v>7.7</v>
      </c>
      <c r="I34" s="199">
        <f t="shared" si="24"/>
        <v>8.5</v>
      </c>
      <c r="J34" s="199">
        <f t="shared" si="24"/>
        <v>7.9</v>
      </c>
      <c r="K34" s="199">
        <f t="shared" si="24"/>
        <v>7.8</v>
      </c>
      <c r="L34" s="199">
        <f t="shared" si="24"/>
        <v>7.9</v>
      </c>
      <c r="M34" s="199">
        <f t="shared" si="24"/>
        <v>7.9</v>
      </c>
      <c r="N34" s="199">
        <f t="shared" si="24"/>
        <v>5.3</v>
      </c>
      <c r="O34" s="11">
        <f>SUM(O35:O36)</f>
        <v>89.300000000000011</v>
      </c>
      <c r="P34" s="199">
        <f t="shared" si="24"/>
        <v>10.461275009999998</v>
      </c>
      <c r="Q34" s="199">
        <f t="shared" si="24"/>
        <v>4.54742815</v>
      </c>
      <c r="R34" s="199">
        <f t="shared" si="24"/>
        <v>6.2263130900000014</v>
      </c>
      <c r="S34" s="199">
        <f t="shared" si="24"/>
        <v>7.720819849999998</v>
      </c>
      <c r="T34" s="199">
        <f t="shared" si="24"/>
        <v>6.6589794199999996</v>
      </c>
      <c r="U34" s="199">
        <f t="shared" si="24"/>
        <v>7.7488565099999978</v>
      </c>
      <c r="V34" s="199">
        <f t="shared" si="24"/>
        <v>9.2993653877315072</v>
      </c>
      <c r="W34" s="199">
        <f t="shared" si="24"/>
        <v>12.930545926858702</v>
      </c>
      <c r="X34" s="199">
        <f t="shared" si="24"/>
        <v>9.801253448133938</v>
      </c>
      <c r="Y34" s="199">
        <f t="shared" si="24"/>
        <v>10.517158968954543</v>
      </c>
      <c r="Z34" s="199">
        <f t="shared" si="24"/>
        <v>9.4840949458274419</v>
      </c>
      <c r="AA34" s="199">
        <f t="shared" si="24"/>
        <v>9.956850318721008</v>
      </c>
      <c r="AB34" s="203">
        <f>SUM(AB35:AB36)</f>
        <v>105.35294102622713</v>
      </c>
      <c r="AC34" s="203">
        <f t="shared" si="2"/>
        <v>-16.052941026227117</v>
      </c>
      <c r="AD34" s="203">
        <f>+O34/AB34*100</f>
        <v>84.762702521773164</v>
      </c>
      <c r="AF34" s="201"/>
      <c r="AG34" s="201"/>
    </row>
    <row r="35" spans="2:57" ht="18" customHeight="1" x14ac:dyDescent="0.2">
      <c r="B35" s="212" t="s">
        <v>59</v>
      </c>
      <c r="C35" s="44">
        <f>+'[41]TESORERIA '!P37</f>
        <v>10.5</v>
      </c>
      <c r="D35" s="44">
        <f>+'[41]TESORERIA '!Q37</f>
        <v>4.5</v>
      </c>
      <c r="E35" s="44">
        <f>+'[41]TESORERIA '!R37</f>
        <v>6.9</v>
      </c>
      <c r="F35" s="44">
        <f>+'[41]TESORERIA '!S37</f>
        <v>7.7</v>
      </c>
      <c r="G35" s="44">
        <f>+'[41]TESORERIA '!T37</f>
        <v>6.7</v>
      </c>
      <c r="H35" s="44">
        <f>+'[41]TESORERIA '!U37</f>
        <v>7.7</v>
      </c>
      <c r="I35" s="44">
        <f>+'[41]TESORERIA '!V37</f>
        <v>8.5</v>
      </c>
      <c r="J35" s="44">
        <f>+'[41]TESORERIA '!W37</f>
        <v>7.9</v>
      </c>
      <c r="K35" s="44">
        <f>+'[41]TESORERIA '!X37</f>
        <v>7.8</v>
      </c>
      <c r="L35" s="44">
        <f>+'[41]TESORERIA '!Y37</f>
        <v>7.9</v>
      </c>
      <c r="M35" s="44">
        <f>+'[41]TESORERIA '!Z37</f>
        <v>7.9</v>
      </c>
      <c r="N35" s="44">
        <f>+'[41]TESORERIA '!AA37</f>
        <v>5.3</v>
      </c>
      <c r="O35" s="9">
        <f>SUM(C35:N35)</f>
        <v>89.300000000000011</v>
      </c>
      <c r="P35" s="44">
        <v>10.461275009999998</v>
      </c>
      <c r="Q35" s="44">
        <v>4.54742815</v>
      </c>
      <c r="R35" s="44">
        <v>6.2263130900000014</v>
      </c>
      <c r="S35" s="44">
        <v>7.720819849999998</v>
      </c>
      <c r="T35" s="44">
        <v>6.6589794199999996</v>
      </c>
      <c r="U35" s="45">
        <v>7.7488565099999978</v>
      </c>
      <c r="V35" s="45">
        <v>9.2993653877315072</v>
      </c>
      <c r="W35" s="45">
        <v>12.930545926858702</v>
      </c>
      <c r="X35" s="45">
        <v>9.801253448133938</v>
      </c>
      <c r="Y35" s="45">
        <v>10.517158968954543</v>
      </c>
      <c r="Z35" s="45">
        <f>+'[41]PP (EST)'!Z75</f>
        <v>9.4840949458274419</v>
      </c>
      <c r="AA35" s="45">
        <v>9.956850318721008</v>
      </c>
      <c r="AB35" s="45">
        <f>SUM(P35:AA35)</f>
        <v>105.35294102622713</v>
      </c>
      <c r="AC35" s="45">
        <f t="shared" si="2"/>
        <v>-16.052941026227117</v>
      </c>
      <c r="AD35" s="45">
        <f>+O35/AB35*100</f>
        <v>84.762702521773164</v>
      </c>
      <c r="AF35" s="201"/>
      <c r="AG35" s="201"/>
    </row>
    <row r="36" spans="2:57" ht="18" customHeight="1" x14ac:dyDescent="0.2">
      <c r="B36" s="212" t="s">
        <v>18</v>
      </c>
      <c r="C36" s="44">
        <f>+'[41]TESORERIA '!P38</f>
        <v>0</v>
      </c>
      <c r="D36" s="44">
        <f>+'[41]TESORERIA '!Q38</f>
        <v>0</v>
      </c>
      <c r="E36" s="44">
        <f>+'[41]TESORERIA '!R38</f>
        <v>0</v>
      </c>
      <c r="F36" s="44">
        <f>+'[41]TESORERIA '!S38</f>
        <v>0</v>
      </c>
      <c r="G36" s="44">
        <f>+'[41]TESORERIA '!T38</f>
        <v>0</v>
      </c>
      <c r="H36" s="44">
        <f>+'[41]TESORERIA '!U38</f>
        <v>0</v>
      </c>
      <c r="I36" s="44">
        <f>+'[41]TESORERIA '!V38</f>
        <v>0</v>
      </c>
      <c r="J36" s="44">
        <f>+'[41]TESORERIA '!W38</f>
        <v>0</v>
      </c>
      <c r="K36" s="44">
        <f>+'[41]TESORERIA '!X38</f>
        <v>0</v>
      </c>
      <c r="L36" s="44">
        <f>+'[41]TESORERIA '!Y38</f>
        <v>0</v>
      </c>
      <c r="M36" s="44">
        <f>+'[41]TESORERIA '!Z38</f>
        <v>0</v>
      </c>
      <c r="N36" s="44">
        <f>+'[41]TESORERIA '!AA38</f>
        <v>0</v>
      </c>
      <c r="O36" s="9">
        <f>SUM(C36:N36)</f>
        <v>0</v>
      </c>
      <c r="P36" s="44">
        <v>0</v>
      </c>
      <c r="Q36" s="44">
        <v>0</v>
      </c>
      <c r="R36" s="44">
        <v>0</v>
      </c>
      <c r="S36" s="44">
        <v>0</v>
      </c>
      <c r="T36" s="44">
        <v>0</v>
      </c>
      <c r="U36" s="45">
        <v>0</v>
      </c>
      <c r="V36" s="45">
        <v>0</v>
      </c>
      <c r="W36" s="45">
        <v>0</v>
      </c>
      <c r="X36" s="45">
        <v>0</v>
      </c>
      <c r="Y36" s="45">
        <v>0</v>
      </c>
      <c r="Z36" s="45">
        <v>0</v>
      </c>
      <c r="AA36" s="45">
        <v>0</v>
      </c>
      <c r="AB36" s="45">
        <f>SUM(P36:AA36)</f>
        <v>0</v>
      </c>
      <c r="AC36" s="45">
        <f t="shared" si="2"/>
        <v>0</v>
      </c>
      <c r="AD36" s="104">
        <v>0</v>
      </c>
      <c r="AF36" s="201"/>
      <c r="AG36" s="201"/>
    </row>
    <row r="37" spans="2:57" ht="18" customHeight="1" x14ac:dyDescent="0.2">
      <c r="B37" s="214" t="s">
        <v>23</v>
      </c>
      <c r="C37" s="199">
        <f t="shared" ref="C37:N37" si="25">+C38+C39</f>
        <v>167.4</v>
      </c>
      <c r="D37" s="199">
        <f t="shared" si="25"/>
        <v>129.80000000000001</v>
      </c>
      <c r="E37" s="199">
        <f t="shared" si="25"/>
        <v>113.8</v>
      </c>
      <c r="F37" s="199">
        <f t="shared" si="25"/>
        <v>131.9</v>
      </c>
      <c r="G37" s="199">
        <f t="shared" si="25"/>
        <v>124.8</v>
      </c>
      <c r="H37" s="199">
        <f t="shared" si="25"/>
        <v>116.8</v>
      </c>
      <c r="I37" s="199">
        <f t="shared" si="25"/>
        <v>191.7</v>
      </c>
      <c r="J37" s="199">
        <f t="shared" si="25"/>
        <v>135.9</v>
      </c>
      <c r="K37" s="199">
        <f t="shared" si="25"/>
        <v>117.2</v>
      </c>
      <c r="L37" s="199">
        <f t="shared" si="25"/>
        <v>116.4</v>
      </c>
      <c r="M37" s="199">
        <f t="shared" si="25"/>
        <v>88.4</v>
      </c>
      <c r="N37" s="199">
        <f t="shared" si="25"/>
        <v>86.1</v>
      </c>
      <c r="O37" s="11">
        <f>+O38+O39</f>
        <v>1520.2000000000003</v>
      </c>
      <c r="P37" s="199">
        <f>+P38+P39</f>
        <v>167.40593049</v>
      </c>
      <c r="Q37" s="199">
        <f t="shared" ref="Q37:AA37" si="26">+Q38+Q39</f>
        <v>129.75357536000001</v>
      </c>
      <c r="R37" s="199">
        <f t="shared" si="26"/>
        <v>113.82547835</v>
      </c>
      <c r="S37" s="199">
        <f t="shared" si="26"/>
        <v>131.87653213999999</v>
      </c>
      <c r="T37" s="199">
        <f t="shared" si="26"/>
        <v>124.81290197</v>
      </c>
      <c r="U37" s="199">
        <f t="shared" si="26"/>
        <v>116.78849484999999</v>
      </c>
      <c r="V37" s="199">
        <f t="shared" si="26"/>
        <v>125.06712195499999</v>
      </c>
      <c r="W37" s="199">
        <f t="shared" si="26"/>
        <v>121.82585182750002</v>
      </c>
      <c r="X37" s="199">
        <f t="shared" si="26"/>
        <v>124.63626272875001</v>
      </c>
      <c r="Y37" s="199">
        <f t="shared" si="26"/>
        <v>122.12359265062499</v>
      </c>
      <c r="Z37" s="199">
        <f t="shared" si="26"/>
        <v>122.07943284031249</v>
      </c>
      <c r="AA37" s="199">
        <f t="shared" si="26"/>
        <v>123.41320729046875</v>
      </c>
      <c r="AB37" s="203">
        <f>+AB38+AB39</f>
        <v>1523.6083824526561</v>
      </c>
      <c r="AC37" s="203">
        <f t="shared" si="2"/>
        <v>-3.4083824526558146</v>
      </c>
      <c r="AD37" s="203">
        <f>+O37/AB37*100</f>
        <v>99.776295372753921</v>
      </c>
      <c r="AF37" s="201"/>
      <c r="AG37" s="201"/>
    </row>
    <row r="38" spans="2:57" ht="16.5" customHeight="1" x14ac:dyDescent="0.2">
      <c r="B38" s="212" t="s">
        <v>60</v>
      </c>
      <c r="C38" s="44">
        <f>+'[41]TESORERIA '!P40</f>
        <v>167.4</v>
      </c>
      <c r="D38" s="44">
        <f>+'[41]TESORERIA '!Q40</f>
        <v>129.80000000000001</v>
      </c>
      <c r="E38" s="44">
        <f>+'[41]TESORERIA '!R40</f>
        <v>113.8</v>
      </c>
      <c r="F38" s="44">
        <f>+'[41]TESORERIA '!S40</f>
        <v>131.9</v>
      </c>
      <c r="G38" s="44">
        <f>+'[41]TESORERIA '!T40</f>
        <v>124.8</v>
      </c>
      <c r="H38" s="44">
        <f>+'[41]TESORERIA '!U40</f>
        <v>116.8</v>
      </c>
      <c r="I38" s="44">
        <f>+'[41]TESORERIA '!V40</f>
        <v>191.7</v>
      </c>
      <c r="J38" s="44">
        <f>+'[41]TESORERIA '!W40</f>
        <v>135.9</v>
      </c>
      <c r="K38" s="44">
        <f>+'[41]TESORERIA '!X40</f>
        <v>117.2</v>
      </c>
      <c r="L38" s="44">
        <f>+'[41]TESORERIA '!Y40</f>
        <v>116.4</v>
      </c>
      <c r="M38" s="44">
        <f>+'[41]TESORERIA '!Z40</f>
        <v>88.4</v>
      </c>
      <c r="N38" s="44">
        <f>+'[41]TESORERIA '!AA40</f>
        <v>86.1</v>
      </c>
      <c r="O38" s="9">
        <f>SUM(C38:N38)</f>
        <v>1520.2000000000003</v>
      </c>
      <c r="P38" s="44">
        <v>167.40593049</v>
      </c>
      <c r="Q38" s="44">
        <v>129.75357536000001</v>
      </c>
      <c r="R38" s="44">
        <v>113.82547835</v>
      </c>
      <c r="S38" s="44">
        <v>131.87653213999999</v>
      </c>
      <c r="T38" s="44">
        <v>124.81290197</v>
      </c>
      <c r="U38" s="45">
        <v>116.78849484999999</v>
      </c>
      <c r="V38" s="45">
        <v>125.06712195499999</v>
      </c>
      <c r="W38" s="45">
        <v>121.82585182750002</v>
      </c>
      <c r="X38" s="45">
        <v>124.63626272875001</v>
      </c>
      <c r="Y38" s="45">
        <v>122.12359265062499</v>
      </c>
      <c r="Z38" s="45">
        <v>122.07943284031249</v>
      </c>
      <c r="AA38" s="45">
        <v>123.41320729046875</v>
      </c>
      <c r="AB38" s="45">
        <f>SUM(P38:AA38)</f>
        <v>1523.6083824526561</v>
      </c>
      <c r="AC38" s="45">
        <f t="shared" si="2"/>
        <v>-3.4083824526558146</v>
      </c>
      <c r="AD38" s="45">
        <f>+O38/AB38*100</f>
        <v>99.776295372753921</v>
      </c>
      <c r="AF38" s="201"/>
      <c r="AG38" s="201"/>
    </row>
    <row r="39" spans="2:57" ht="18" customHeight="1" x14ac:dyDescent="0.2">
      <c r="B39" s="212" t="s">
        <v>18</v>
      </c>
      <c r="C39" s="44">
        <f>+'[41]TESORERIA '!P41</f>
        <v>0</v>
      </c>
      <c r="D39" s="44">
        <f>+'[41]TESORERIA '!Q41</f>
        <v>0</v>
      </c>
      <c r="E39" s="44">
        <f>+'[41]TESORERIA '!R41</f>
        <v>0</v>
      </c>
      <c r="F39" s="44">
        <f>+'[41]TESORERIA '!S41</f>
        <v>0</v>
      </c>
      <c r="G39" s="44">
        <f>+'[41]TESORERIA '!T41</f>
        <v>0</v>
      </c>
      <c r="H39" s="44">
        <f>+'[41]TESORERIA '!U41</f>
        <v>0</v>
      </c>
      <c r="I39" s="44">
        <f>+'[41]TESORERIA '!V41</f>
        <v>0</v>
      </c>
      <c r="J39" s="44">
        <f>+'[41]TESORERIA '!W41</f>
        <v>0</v>
      </c>
      <c r="K39" s="44">
        <f>+'[41]TESORERIA '!X41</f>
        <v>0</v>
      </c>
      <c r="L39" s="44">
        <f>+'[41]TESORERIA '!Y41</f>
        <v>0</v>
      </c>
      <c r="M39" s="44">
        <f>+'[41]TESORERIA '!Z41</f>
        <v>0</v>
      </c>
      <c r="N39" s="44">
        <f>+'[41]TESORERIA '!AA41</f>
        <v>0</v>
      </c>
      <c r="O39" s="9">
        <f>SUM(C39:N39)</f>
        <v>0</v>
      </c>
      <c r="P39" s="44">
        <v>0</v>
      </c>
      <c r="Q39" s="44">
        <v>0</v>
      </c>
      <c r="R39" s="44">
        <v>0</v>
      </c>
      <c r="S39" s="44">
        <v>0</v>
      </c>
      <c r="T39" s="44">
        <v>0</v>
      </c>
      <c r="U39" s="45">
        <v>0</v>
      </c>
      <c r="V39" s="45">
        <v>0</v>
      </c>
      <c r="W39" s="45">
        <v>0</v>
      </c>
      <c r="X39" s="45">
        <v>0</v>
      </c>
      <c r="Y39" s="45">
        <v>0</v>
      </c>
      <c r="Z39" s="45">
        <v>0</v>
      </c>
      <c r="AA39" s="45">
        <v>0</v>
      </c>
      <c r="AB39" s="45">
        <f>SUM(P39:AA39)</f>
        <v>0</v>
      </c>
      <c r="AC39" s="45">
        <f t="shared" si="2"/>
        <v>0</v>
      </c>
      <c r="AD39" s="45">
        <v>0</v>
      </c>
      <c r="AF39" s="201"/>
      <c r="AG39" s="201"/>
    </row>
    <row r="40" spans="2:57" s="217" customFormat="1" ht="18" customHeight="1" x14ac:dyDescent="0.2">
      <c r="B40" s="214" t="s">
        <v>129</v>
      </c>
      <c r="C40" s="199">
        <f>+'[41]TESORERIA '!P42</f>
        <v>0</v>
      </c>
      <c r="D40" s="199">
        <f>+'[41]TESORERIA '!Q42</f>
        <v>0</v>
      </c>
      <c r="E40" s="199">
        <f>+'[41]TESORERIA '!R42</f>
        <v>0</v>
      </c>
      <c r="F40" s="199">
        <f>+'[41]TESORERIA '!S42</f>
        <v>0</v>
      </c>
      <c r="G40" s="199">
        <f>+'[41]TESORERIA '!T42</f>
        <v>0</v>
      </c>
      <c r="H40" s="199">
        <f>+'[41]TESORERIA '!U42</f>
        <v>0</v>
      </c>
      <c r="I40" s="199">
        <f>+'[41]TESORERIA '!V42</f>
        <v>0</v>
      </c>
      <c r="J40" s="199">
        <f>+'[41]TESORERIA '!W42</f>
        <v>0</v>
      </c>
      <c r="K40" s="199">
        <f>+'[41]TESORERIA '!X42</f>
        <v>0</v>
      </c>
      <c r="L40" s="199">
        <f>+'[41]TESORERIA '!Y42</f>
        <v>0</v>
      </c>
      <c r="M40" s="199">
        <f>+'[41]TESORERIA '!Z42</f>
        <v>0</v>
      </c>
      <c r="N40" s="199">
        <f>+'[41]TESORERIA '!AA42</f>
        <v>0</v>
      </c>
      <c r="O40" s="11">
        <f>SUM(C40:N40)</f>
        <v>0</v>
      </c>
      <c r="P40" s="199">
        <v>0</v>
      </c>
      <c r="Q40" s="199">
        <v>0</v>
      </c>
      <c r="R40" s="199">
        <v>0</v>
      </c>
      <c r="S40" s="199">
        <v>0</v>
      </c>
      <c r="T40" s="199">
        <v>0</v>
      </c>
      <c r="U40" s="203">
        <v>0</v>
      </c>
      <c r="V40" s="203">
        <v>0</v>
      </c>
      <c r="W40" s="203">
        <v>0</v>
      </c>
      <c r="X40" s="203">
        <v>0</v>
      </c>
      <c r="Y40" s="203">
        <v>0</v>
      </c>
      <c r="Z40" s="203">
        <f>+'[41]PP (EST)'!Z86</f>
        <v>0</v>
      </c>
      <c r="AA40" s="203">
        <f>+'[41]PP (EST)'!AB86</f>
        <v>0</v>
      </c>
      <c r="AB40" s="203">
        <f>SUM(P40:AA40)</f>
        <v>0</v>
      </c>
      <c r="AC40" s="203">
        <f t="shared" si="2"/>
        <v>0</v>
      </c>
      <c r="AD40" s="112">
        <v>0</v>
      </c>
      <c r="AE40" s="215"/>
      <c r="AF40" s="216"/>
      <c r="AG40" s="216"/>
      <c r="AH40" s="215"/>
      <c r="AI40" s="215"/>
      <c r="AJ40" s="215"/>
      <c r="AK40" s="215"/>
      <c r="AL40" s="215"/>
      <c r="AM40" s="215"/>
      <c r="AN40" s="215"/>
      <c r="AO40" s="215"/>
      <c r="AP40" s="215"/>
      <c r="AQ40" s="215"/>
      <c r="AR40" s="215"/>
      <c r="AS40" s="215"/>
      <c r="AT40" s="215"/>
      <c r="AU40" s="215"/>
      <c r="AV40" s="215"/>
      <c r="AW40" s="215"/>
      <c r="AX40" s="215"/>
      <c r="AY40" s="215"/>
      <c r="AZ40" s="215"/>
      <c r="BA40" s="215"/>
      <c r="BB40" s="215"/>
      <c r="BC40" s="215"/>
      <c r="BD40" s="215"/>
      <c r="BE40" s="215"/>
    </row>
    <row r="41" spans="2:57" ht="18" customHeight="1" x14ac:dyDescent="0.2">
      <c r="B41" s="209" t="s">
        <v>62</v>
      </c>
      <c r="C41" s="199">
        <f t="shared" ref="C41:AA41" si="27">+C42+C49+C50</f>
        <v>58.8</v>
      </c>
      <c r="D41" s="199">
        <f t="shared" si="27"/>
        <v>46.2</v>
      </c>
      <c r="E41" s="199">
        <f t="shared" si="27"/>
        <v>42.8</v>
      </c>
      <c r="F41" s="199">
        <f t="shared" si="27"/>
        <v>53.1</v>
      </c>
      <c r="G41" s="199">
        <f t="shared" si="27"/>
        <v>61.7</v>
      </c>
      <c r="H41" s="199">
        <f t="shared" si="27"/>
        <v>78</v>
      </c>
      <c r="I41" s="199">
        <f t="shared" si="27"/>
        <v>56.7</v>
      </c>
      <c r="J41" s="199">
        <f t="shared" si="27"/>
        <v>9380</v>
      </c>
      <c r="K41" s="199">
        <f t="shared" si="27"/>
        <v>39.799999999999997</v>
      </c>
      <c r="L41" s="199">
        <f t="shared" si="27"/>
        <v>40.1</v>
      </c>
      <c r="M41" s="199">
        <f t="shared" si="27"/>
        <v>42.2</v>
      </c>
      <c r="N41" s="199">
        <f t="shared" si="27"/>
        <v>374.6</v>
      </c>
      <c r="O41" s="11">
        <f>+O42+O49+O50</f>
        <v>10274.000000000002</v>
      </c>
      <c r="P41" s="199">
        <f t="shared" si="27"/>
        <v>58.842754149999998</v>
      </c>
      <c r="Q41" s="199">
        <f t="shared" si="27"/>
        <v>46.240544999999997</v>
      </c>
      <c r="R41" s="199">
        <f>ROUNDDOWN(+R42+R49+R50,1)</f>
        <v>42.7</v>
      </c>
      <c r="S41" s="199">
        <f t="shared" si="27"/>
        <v>53.168194249999999</v>
      </c>
      <c r="T41" s="199">
        <f t="shared" si="27"/>
        <v>61.660171749999996</v>
      </c>
      <c r="U41" s="199">
        <f t="shared" si="27"/>
        <v>74.205460530000011</v>
      </c>
      <c r="V41" s="199">
        <f t="shared" si="27"/>
        <v>0</v>
      </c>
      <c r="W41" s="199">
        <f t="shared" si="27"/>
        <v>9700.0053826864005</v>
      </c>
      <c r="X41" s="199">
        <f t="shared" si="27"/>
        <v>865.94922320000001</v>
      </c>
      <c r="Y41" s="199">
        <f t="shared" si="27"/>
        <v>35.6</v>
      </c>
      <c r="Z41" s="199">
        <f t="shared" si="27"/>
        <v>3.2760000000000005E-4</v>
      </c>
      <c r="AA41" s="199">
        <f t="shared" si="27"/>
        <v>1650.3303275999999</v>
      </c>
      <c r="AB41" s="203">
        <f>+AB42+AB49+AB50</f>
        <v>12588.756435196401</v>
      </c>
      <c r="AC41" s="203">
        <f t="shared" si="2"/>
        <v>-2314.7564351963993</v>
      </c>
      <c r="AD41" s="112">
        <v>0</v>
      </c>
      <c r="AF41" s="201"/>
      <c r="AG41" s="201"/>
    </row>
    <row r="42" spans="2:57" ht="18" customHeight="1" x14ac:dyDescent="0.2">
      <c r="B42" s="218" t="s">
        <v>63</v>
      </c>
      <c r="C42" s="199">
        <f>+C43+C46+C48</f>
        <v>58.8</v>
      </c>
      <c r="D42" s="199">
        <f t="shared" ref="D42:N42" si="28">+D43+D46+D48</f>
        <v>46.2</v>
      </c>
      <c r="E42" s="199">
        <f t="shared" si="28"/>
        <v>42.8</v>
      </c>
      <c r="F42" s="199">
        <f t="shared" si="28"/>
        <v>53.1</v>
      </c>
      <c r="G42" s="199">
        <f t="shared" si="28"/>
        <v>61.7</v>
      </c>
      <c r="H42" s="199">
        <f t="shared" si="28"/>
        <v>78</v>
      </c>
      <c r="I42" s="199">
        <f t="shared" si="28"/>
        <v>56.6</v>
      </c>
      <c r="J42" s="199">
        <f t="shared" si="28"/>
        <v>8872.2999999999993</v>
      </c>
      <c r="K42" s="199">
        <f t="shared" si="28"/>
        <v>39.799999999999997</v>
      </c>
      <c r="L42" s="199">
        <f t="shared" si="28"/>
        <v>40.1</v>
      </c>
      <c r="M42" s="199">
        <f t="shared" si="28"/>
        <v>42.1</v>
      </c>
      <c r="N42" s="199">
        <f t="shared" si="28"/>
        <v>374.6</v>
      </c>
      <c r="O42" s="199">
        <f>+O43+O46+O48</f>
        <v>9766.1</v>
      </c>
      <c r="P42" s="199">
        <f t="shared" ref="P42:AA42" si="29">+P43+P46+P48</f>
        <v>58.82932495</v>
      </c>
      <c r="Q42" s="199">
        <f t="shared" si="29"/>
        <v>46.228115799999998</v>
      </c>
      <c r="R42" s="199">
        <f>+R43+R46+R48</f>
        <v>42.741619229999998</v>
      </c>
      <c r="S42" s="199">
        <f t="shared" ref="S42" si="30">+S43+S46+S48</f>
        <v>53.155765049999999</v>
      </c>
      <c r="T42" s="199">
        <f t="shared" si="29"/>
        <v>61.647742549999997</v>
      </c>
      <c r="U42" s="199">
        <f t="shared" si="29"/>
        <v>74.190388530000007</v>
      </c>
      <c r="V42" s="199">
        <f t="shared" si="29"/>
        <v>0</v>
      </c>
      <c r="W42" s="199">
        <f t="shared" si="29"/>
        <v>9000.0053826864005</v>
      </c>
      <c r="X42" s="199">
        <f>+X43+X46+X48</f>
        <v>865.94922320000001</v>
      </c>
      <c r="Y42" s="199">
        <f t="shared" si="29"/>
        <v>35.6</v>
      </c>
      <c r="Z42" s="199">
        <f t="shared" si="29"/>
        <v>0</v>
      </c>
      <c r="AA42" s="199">
        <f t="shared" si="29"/>
        <v>1650.33</v>
      </c>
      <c r="AB42" s="199">
        <f>+AB43+AB46+AB48</f>
        <v>11888.677561996401</v>
      </c>
      <c r="AC42" s="199">
        <f t="shared" si="2"/>
        <v>-2122.5775619964006</v>
      </c>
      <c r="AD42" s="112">
        <v>0</v>
      </c>
      <c r="AF42" s="201"/>
      <c r="AG42" s="201"/>
    </row>
    <row r="43" spans="2:57" ht="18" customHeight="1" x14ac:dyDescent="0.2">
      <c r="B43" s="219" t="s">
        <v>64</v>
      </c>
      <c r="C43" s="199">
        <f t="shared" ref="C43:Z43" si="31">SUM(C44:C45)</f>
        <v>0</v>
      </c>
      <c r="D43" s="199">
        <f t="shared" ref="D43:N43" si="32">SUM(D44:D45)</f>
        <v>0</v>
      </c>
      <c r="E43" s="199">
        <f t="shared" si="32"/>
        <v>0</v>
      </c>
      <c r="F43" s="199">
        <f t="shared" si="32"/>
        <v>0</v>
      </c>
      <c r="G43" s="199">
        <f t="shared" si="32"/>
        <v>0</v>
      </c>
      <c r="H43" s="199">
        <f t="shared" si="32"/>
        <v>0</v>
      </c>
      <c r="I43" s="199">
        <f t="shared" si="32"/>
        <v>0</v>
      </c>
      <c r="J43" s="199">
        <f t="shared" si="32"/>
        <v>8820</v>
      </c>
      <c r="K43" s="199">
        <f t="shared" si="32"/>
        <v>0</v>
      </c>
      <c r="L43" s="199">
        <f t="shared" si="32"/>
        <v>0</v>
      </c>
      <c r="M43" s="199">
        <f t="shared" si="32"/>
        <v>0</v>
      </c>
      <c r="N43" s="199">
        <f t="shared" si="32"/>
        <v>0</v>
      </c>
      <c r="O43" s="200">
        <f>SUM(O44:O45)</f>
        <v>8820</v>
      </c>
      <c r="P43" s="199">
        <f t="shared" si="31"/>
        <v>0</v>
      </c>
      <c r="Q43" s="199">
        <f t="shared" ref="Q43:S43" si="33">SUM(Q44:Q45)</f>
        <v>0</v>
      </c>
      <c r="R43" s="199">
        <f t="shared" si="33"/>
        <v>0</v>
      </c>
      <c r="S43" s="199">
        <f t="shared" si="33"/>
        <v>0</v>
      </c>
      <c r="T43" s="199">
        <f t="shared" si="31"/>
        <v>0</v>
      </c>
      <c r="U43" s="199">
        <f t="shared" si="31"/>
        <v>0</v>
      </c>
      <c r="V43" s="199">
        <f t="shared" si="31"/>
        <v>0</v>
      </c>
      <c r="W43" s="199">
        <f t="shared" ref="W43:Y43" si="34">SUM(W44:W45)</f>
        <v>9000</v>
      </c>
      <c r="X43" s="199">
        <f t="shared" si="34"/>
        <v>865.94922320000001</v>
      </c>
      <c r="Y43" s="199">
        <f t="shared" si="34"/>
        <v>35.6</v>
      </c>
      <c r="Z43" s="199">
        <f t="shared" si="31"/>
        <v>0</v>
      </c>
      <c r="AA43" s="199">
        <f t="shared" ref="AA43" si="35">SUM(AA44:AA45)</f>
        <v>0</v>
      </c>
      <c r="AB43" s="203">
        <f>SUM(AB44:AB45)</f>
        <v>9901.5492231999997</v>
      </c>
      <c r="AC43" s="203">
        <f t="shared" si="2"/>
        <v>-1081.5492231999997</v>
      </c>
      <c r="AD43" s="112">
        <v>0</v>
      </c>
      <c r="AF43" s="201"/>
      <c r="AG43" s="201"/>
    </row>
    <row r="44" spans="2:57" ht="18" customHeight="1" x14ac:dyDescent="0.2">
      <c r="B44" s="220" t="s">
        <v>65</v>
      </c>
      <c r="C44" s="44">
        <f>+'[41]TESORERIA '!P46</f>
        <v>0</v>
      </c>
      <c r="D44" s="44">
        <f>+'[41]TESORERIA '!Q46</f>
        <v>0</v>
      </c>
      <c r="E44" s="44">
        <f>+'[41]TESORERIA '!R46</f>
        <v>0</v>
      </c>
      <c r="F44" s="44">
        <f>+'[41]TESORERIA '!S46</f>
        <v>0</v>
      </c>
      <c r="G44" s="44">
        <f>+'[41]TESORERIA '!T46</f>
        <v>0</v>
      </c>
      <c r="H44" s="44">
        <f>+'[41]TESORERIA '!U46</f>
        <v>0</v>
      </c>
      <c r="I44" s="44">
        <f>+'[41]TESORERIA '!V46</f>
        <v>0</v>
      </c>
      <c r="J44" s="44">
        <f>+'[41]TESORERIA '!W46</f>
        <v>8820</v>
      </c>
      <c r="K44" s="44">
        <f>+'[41]TESORERIA '!X46</f>
        <v>0</v>
      </c>
      <c r="L44" s="44">
        <f>+'[41]TESORERIA '!Y46</f>
        <v>0</v>
      </c>
      <c r="M44" s="44">
        <f>+'[41]TESORERIA '!Z46</f>
        <v>0</v>
      </c>
      <c r="N44" s="44">
        <f>+'[41]TESORERIA '!AA46</f>
        <v>0</v>
      </c>
      <c r="O44" s="9">
        <f>SUM(C44:N44)</f>
        <v>8820</v>
      </c>
      <c r="P44" s="44">
        <v>0</v>
      </c>
      <c r="Q44" s="44">
        <v>0</v>
      </c>
      <c r="R44" s="44">
        <v>0</v>
      </c>
      <c r="S44" s="44">
        <v>0</v>
      </c>
      <c r="T44" s="44">
        <v>0</v>
      </c>
      <c r="U44" s="45">
        <v>0</v>
      </c>
      <c r="V44" s="45">
        <v>0</v>
      </c>
      <c r="W44" s="45">
        <v>9000</v>
      </c>
      <c r="X44" s="45">
        <v>0</v>
      </c>
      <c r="Y44" s="45">
        <v>0</v>
      </c>
      <c r="Z44" s="45">
        <v>0</v>
      </c>
      <c r="AA44" s="45">
        <v>0</v>
      </c>
      <c r="AB44" s="45">
        <f>SUM(P44:AA44)</f>
        <v>9000</v>
      </c>
      <c r="AC44" s="45">
        <f t="shared" si="2"/>
        <v>-180</v>
      </c>
      <c r="AD44" s="113">
        <v>0</v>
      </c>
      <c r="AF44" s="201"/>
      <c r="AG44" s="201"/>
    </row>
    <row r="45" spans="2:57" ht="18" customHeight="1" x14ac:dyDescent="0.2">
      <c r="B45" s="220" t="s">
        <v>66</v>
      </c>
      <c r="C45" s="44">
        <f>+'[41]TESORERIA '!P47</f>
        <v>0</v>
      </c>
      <c r="D45" s="44">
        <f>+'[41]TESORERIA '!Q47</f>
        <v>0</v>
      </c>
      <c r="E45" s="44">
        <f>+'[41]TESORERIA '!R47</f>
        <v>0</v>
      </c>
      <c r="F45" s="44">
        <f>+'[41]TESORERIA '!S47</f>
        <v>0</v>
      </c>
      <c r="G45" s="44">
        <f>+'[41]TESORERIA '!T47</f>
        <v>0</v>
      </c>
      <c r="H45" s="44">
        <f>+'[41]TESORERIA '!U47</f>
        <v>0</v>
      </c>
      <c r="I45" s="44">
        <f>+'[41]TESORERIA '!V47</f>
        <v>0</v>
      </c>
      <c r="J45" s="44">
        <f>+'[41]TESORERIA '!W47</f>
        <v>0</v>
      </c>
      <c r="K45" s="44">
        <f>+'[41]TESORERIA '!X47</f>
        <v>0</v>
      </c>
      <c r="L45" s="44">
        <f>+'[41]TESORERIA '!Y47</f>
        <v>0</v>
      </c>
      <c r="M45" s="44">
        <f>+'[41]TESORERIA '!Z47</f>
        <v>0</v>
      </c>
      <c r="N45" s="44">
        <f>+'[41]TESORERIA '!AA47</f>
        <v>0</v>
      </c>
      <c r="O45" s="9">
        <f>SUM(C45:N45)</f>
        <v>0</v>
      </c>
      <c r="P45" s="44">
        <v>0</v>
      </c>
      <c r="Q45" s="44">
        <v>0</v>
      </c>
      <c r="R45" s="44">
        <v>0</v>
      </c>
      <c r="S45" s="44">
        <v>0</v>
      </c>
      <c r="T45" s="44">
        <v>0</v>
      </c>
      <c r="U45" s="45">
        <v>0</v>
      </c>
      <c r="V45" s="45">
        <v>0</v>
      </c>
      <c r="W45" s="45">
        <v>0</v>
      </c>
      <c r="X45" s="45">
        <v>865.94922320000001</v>
      </c>
      <c r="Y45" s="45">
        <v>35.6</v>
      </c>
      <c r="Z45" s="45">
        <v>0</v>
      </c>
      <c r="AA45" s="45">
        <v>0</v>
      </c>
      <c r="AB45" s="45">
        <f>SUM(P45:AA45)</f>
        <v>901.54922320000003</v>
      </c>
      <c r="AC45" s="45">
        <f t="shared" si="2"/>
        <v>-901.54922320000003</v>
      </c>
      <c r="AD45" s="113">
        <v>0</v>
      </c>
      <c r="AF45" s="201"/>
      <c r="AG45" s="201"/>
    </row>
    <row r="46" spans="2:57" ht="18" customHeight="1" x14ac:dyDescent="0.2">
      <c r="B46" s="221" t="s">
        <v>67</v>
      </c>
      <c r="C46" s="199">
        <f t="shared" ref="C46:N46" si="36">SUM(C47:C47)</f>
        <v>58.8</v>
      </c>
      <c r="D46" s="199">
        <f t="shared" si="36"/>
        <v>46.2</v>
      </c>
      <c r="E46" s="199">
        <f t="shared" si="36"/>
        <v>42.8</v>
      </c>
      <c r="F46" s="199">
        <f t="shared" si="36"/>
        <v>53.1</v>
      </c>
      <c r="G46" s="199">
        <f t="shared" si="36"/>
        <v>61.7</v>
      </c>
      <c r="H46" s="199">
        <f t="shared" si="36"/>
        <v>78</v>
      </c>
      <c r="I46" s="199">
        <f t="shared" si="36"/>
        <v>56.6</v>
      </c>
      <c r="J46" s="199">
        <f t="shared" si="36"/>
        <v>52.3</v>
      </c>
      <c r="K46" s="199">
        <f t="shared" si="36"/>
        <v>39.799999999999997</v>
      </c>
      <c r="L46" s="199">
        <f t="shared" si="36"/>
        <v>40.1</v>
      </c>
      <c r="M46" s="199">
        <f t="shared" si="36"/>
        <v>42.1</v>
      </c>
      <c r="N46" s="199">
        <f t="shared" si="36"/>
        <v>374.6</v>
      </c>
      <c r="O46" s="200">
        <f>SUM(O47:O47)</f>
        <v>946.10000000000014</v>
      </c>
      <c r="P46" s="199">
        <f>+P47</f>
        <v>58.82932495</v>
      </c>
      <c r="Q46" s="199">
        <f t="shared" ref="Q46:AA46" si="37">+Q47</f>
        <v>46.228115799999998</v>
      </c>
      <c r="R46" s="199">
        <f>+R47</f>
        <v>42.741619229999998</v>
      </c>
      <c r="S46" s="199">
        <f t="shared" si="37"/>
        <v>53.155765049999999</v>
      </c>
      <c r="T46" s="199">
        <f t="shared" si="37"/>
        <v>61.647742549999997</v>
      </c>
      <c r="U46" s="199">
        <f t="shared" si="37"/>
        <v>74.190388530000007</v>
      </c>
      <c r="V46" s="199">
        <f t="shared" si="37"/>
        <v>0</v>
      </c>
      <c r="W46" s="199">
        <f t="shared" si="37"/>
        <v>0</v>
      </c>
      <c r="X46" s="199">
        <f t="shared" si="37"/>
        <v>0</v>
      </c>
      <c r="Y46" s="199">
        <f t="shared" si="37"/>
        <v>0</v>
      </c>
      <c r="Z46" s="199">
        <f t="shared" si="37"/>
        <v>0</v>
      </c>
      <c r="AA46" s="199">
        <f t="shared" si="37"/>
        <v>1650.33</v>
      </c>
      <c r="AB46" s="199">
        <f>SUM(AB47:AB47)</f>
        <v>1987.1229561099999</v>
      </c>
      <c r="AC46" s="199">
        <f t="shared" si="2"/>
        <v>-1041.0229561099998</v>
      </c>
      <c r="AD46" s="112">
        <v>0</v>
      </c>
      <c r="AF46" s="201"/>
      <c r="AG46" s="201"/>
    </row>
    <row r="47" spans="2:57" ht="18" customHeight="1" x14ac:dyDescent="0.2">
      <c r="B47" s="220" t="s">
        <v>68</v>
      </c>
      <c r="C47" s="44">
        <f>+'[41]TESORERIA '!P49</f>
        <v>58.8</v>
      </c>
      <c r="D47" s="44">
        <f>+'[41]TESORERIA '!Q49</f>
        <v>46.2</v>
      </c>
      <c r="E47" s="44">
        <f>+'[41]TESORERIA '!R49</f>
        <v>42.8</v>
      </c>
      <c r="F47" s="44">
        <f>+'[41]TESORERIA '!S49</f>
        <v>53.1</v>
      </c>
      <c r="G47" s="44">
        <f>+'[41]TESORERIA '!T49</f>
        <v>61.7</v>
      </c>
      <c r="H47" s="44">
        <f>+'[41]TESORERIA '!U49</f>
        <v>78</v>
      </c>
      <c r="I47" s="44">
        <f>+'[41]TESORERIA '!V49</f>
        <v>56.6</v>
      </c>
      <c r="J47" s="44">
        <f>+'[41]TESORERIA '!W49</f>
        <v>52.3</v>
      </c>
      <c r="K47" s="44">
        <f>+'[41]TESORERIA '!X49</f>
        <v>39.799999999999997</v>
      </c>
      <c r="L47" s="44">
        <f>+'[41]TESORERIA '!Y49</f>
        <v>40.1</v>
      </c>
      <c r="M47" s="44">
        <f>+'[41]TESORERIA '!Z49</f>
        <v>42.1</v>
      </c>
      <c r="N47" s="44">
        <f>+'[41]TESORERIA '!AA49</f>
        <v>374.6</v>
      </c>
      <c r="O47" s="9">
        <f>SUM(C47:N47)</f>
        <v>946.10000000000014</v>
      </c>
      <c r="P47" s="222">
        <v>58.82932495</v>
      </c>
      <c r="Q47" s="222">
        <v>46.228115799999998</v>
      </c>
      <c r="R47" s="222">
        <v>42.741619229999998</v>
      </c>
      <c r="S47" s="222">
        <v>53.155765049999999</v>
      </c>
      <c r="T47" s="222">
        <v>61.647742549999997</v>
      </c>
      <c r="U47" s="223">
        <v>74.190388530000007</v>
      </c>
      <c r="V47" s="223">
        <v>0</v>
      </c>
      <c r="W47" s="223">
        <v>0</v>
      </c>
      <c r="X47" s="223">
        <v>0</v>
      </c>
      <c r="Y47" s="223">
        <v>0</v>
      </c>
      <c r="Z47" s="223">
        <v>0</v>
      </c>
      <c r="AA47" s="223">
        <v>1650.33</v>
      </c>
      <c r="AB47" s="45">
        <f t="shared" ref="AB47:AB55" si="38">SUM(P47:AA47)</f>
        <v>1987.1229561099999</v>
      </c>
      <c r="AC47" s="45">
        <f t="shared" si="2"/>
        <v>-1041.0229561099998</v>
      </c>
      <c r="AD47" s="113">
        <v>0</v>
      </c>
      <c r="AF47" s="201"/>
      <c r="AG47" s="201"/>
    </row>
    <row r="48" spans="2:57" ht="18" customHeight="1" x14ac:dyDescent="0.2">
      <c r="B48" s="221" t="s">
        <v>69</v>
      </c>
      <c r="C48" s="224">
        <f>+'[41]TESORERIA '!P50</f>
        <v>0</v>
      </c>
      <c r="D48" s="224">
        <f>+'[41]TESORERIA '!Q50</f>
        <v>0</v>
      </c>
      <c r="E48" s="224">
        <f>+'[41]TESORERIA '!R50</f>
        <v>0</v>
      </c>
      <c r="F48" s="224">
        <f>+'[41]TESORERIA '!S50</f>
        <v>0</v>
      </c>
      <c r="G48" s="224">
        <f>+'[41]TESORERIA '!T50</f>
        <v>0</v>
      </c>
      <c r="H48" s="224">
        <f>+'[41]TESORERIA '!U50</f>
        <v>0</v>
      </c>
      <c r="I48" s="224">
        <f>+'[41]TESORERIA '!V50</f>
        <v>0</v>
      </c>
      <c r="J48" s="224">
        <f>+'[41]TESORERIA '!W50</f>
        <v>0</v>
      </c>
      <c r="K48" s="224">
        <f>+'[41]TESORERIA '!X50</f>
        <v>0</v>
      </c>
      <c r="L48" s="224">
        <f>+'[41]TESORERIA '!Y50</f>
        <v>0</v>
      </c>
      <c r="M48" s="224">
        <f>+'[41]TESORERIA '!Z50</f>
        <v>0</v>
      </c>
      <c r="N48" s="224">
        <f>+'[41]TESORERIA '!AA50</f>
        <v>0</v>
      </c>
      <c r="O48" s="11">
        <f>SUM(C48:N48)</f>
        <v>0</v>
      </c>
      <c r="P48" s="224">
        <v>0</v>
      </c>
      <c r="Q48" s="224">
        <v>0</v>
      </c>
      <c r="R48" s="224">
        <v>0</v>
      </c>
      <c r="S48" s="224">
        <v>0</v>
      </c>
      <c r="T48" s="224">
        <v>0</v>
      </c>
      <c r="U48" s="64">
        <v>0</v>
      </c>
      <c r="V48" s="64">
        <v>0</v>
      </c>
      <c r="W48" s="64">
        <v>5.3826864000000004E-3</v>
      </c>
      <c r="X48" s="64">
        <v>0</v>
      </c>
      <c r="Y48" s="64">
        <v>0</v>
      </c>
      <c r="Z48" s="64">
        <v>0</v>
      </c>
      <c r="AA48" s="64">
        <v>0</v>
      </c>
      <c r="AB48" s="203">
        <f t="shared" si="38"/>
        <v>5.3826864000000004E-3</v>
      </c>
      <c r="AC48" s="203">
        <f t="shared" si="2"/>
        <v>-5.3826864000000004E-3</v>
      </c>
      <c r="AD48" s="112">
        <v>0</v>
      </c>
      <c r="AF48" s="201"/>
      <c r="AG48" s="201"/>
    </row>
    <row r="49" spans="2:33" ht="18" customHeight="1" x14ac:dyDescent="0.2">
      <c r="B49" s="221" t="s">
        <v>25</v>
      </c>
      <c r="C49" s="224">
        <f>+'[41]TESORERIA '!P51</f>
        <v>0</v>
      </c>
      <c r="D49" s="224">
        <f>+'[41]TESORERIA '!Q51</f>
        <v>0</v>
      </c>
      <c r="E49" s="224">
        <f>+'[41]TESORERIA '!R51</f>
        <v>0</v>
      </c>
      <c r="F49" s="224">
        <f>+'[41]TESORERIA '!S51</f>
        <v>0</v>
      </c>
      <c r="G49" s="224">
        <f>+'[41]TESORERIA '!T51</f>
        <v>0</v>
      </c>
      <c r="H49" s="224">
        <f>+'[41]TESORERIA '!U51</f>
        <v>0</v>
      </c>
      <c r="I49" s="224">
        <f>+'[41]TESORERIA '!V51</f>
        <v>0.1</v>
      </c>
      <c r="J49" s="224">
        <f>+'[41]TESORERIA '!W51</f>
        <v>0</v>
      </c>
      <c r="K49" s="224">
        <f>+'[41]TESORERIA '!X51</f>
        <v>0</v>
      </c>
      <c r="L49" s="224">
        <f>+'[41]TESORERIA '!Y51</f>
        <v>0</v>
      </c>
      <c r="M49" s="224">
        <f>+'[41]TESORERIA '!Z51</f>
        <v>0.1</v>
      </c>
      <c r="N49" s="224">
        <f>+'[41]TESORERIA '!AA51</f>
        <v>0</v>
      </c>
      <c r="O49" s="11">
        <f>SUM(C49:N49)</f>
        <v>0.2</v>
      </c>
      <c r="P49" s="62">
        <v>1.3429200000000001E-2</v>
      </c>
      <c r="Q49" s="62">
        <v>1.2429200000000001E-2</v>
      </c>
      <c r="R49" s="62">
        <v>1.2429200000000001E-2</v>
      </c>
      <c r="S49" s="62">
        <v>1.2429200000000001E-2</v>
      </c>
      <c r="T49" s="62">
        <v>1.2429200000000001E-2</v>
      </c>
      <c r="U49" s="225">
        <v>1.5072E-2</v>
      </c>
      <c r="V49" s="225">
        <v>0</v>
      </c>
      <c r="W49" s="225">
        <v>0</v>
      </c>
      <c r="X49" s="225">
        <v>0</v>
      </c>
      <c r="Y49" s="225">
        <v>0</v>
      </c>
      <c r="Z49" s="225">
        <v>3.2760000000000005E-4</v>
      </c>
      <c r="AA49" s="225">
        <v>3.2760000000000005E-4</v>
      </c>
      <c r="AB49" s="203">
        <f t="shared" si="38"/>
        <v>7.8873200000000004E-2</v>
      </c>
      <c r="AC49" s="203">
        <f t="shared" si="2"/>
        <v>0.12112680000000001</v>
      </c>
      <c r="AD49" s="112">
        <f t="shared" ref="AD49" si="39">+O49/AB49*100</f>
        <v>253.57155535720625</v>
      </c>
      <c r="AF49" s="201"/>
      <c r="AG49" s="201"/>
    </row>
    <row r="50" spans="2:33" ht="18" customHeight="1" x14ac:dyDescent="0.2">
      <c r="B50" s="221" t="s">
        <v>26</v>
      </c>
      <c r="C50" s="224">
        <f>+'[41]TESORERIA '!P52</f>
        <v>0</v>
      </c>
      <c r="D50" s="224">
        <f>+'[41]TESORERIA '!Q52</f>
        <v>0</v>
      </c>
      <c r="E50" s="224">
        <f>+'[41]TESORERIA '!R52</f>
        <v>0</v>
      </c>
      <c r="F50" s="224">
        <f>+'[41]TESORERIA '!S52</f>
        <v>0</v>
      </c>
      <c r="G50" s="224">
        <f>+'[41]TESORERIA '!T52</f>
        <v>0</v>
      </c>
      <c r="H50" s="224">
        <f>+'[41]TESORERIA '!U52</f>
        <v>0</v>
      </c>
      <c r="I50" s="224">
        <f>+'[41]TESORERIA '!V52</f>
        <v>0</v>
      </c>
      <c r="J50" s="224">
        <f>+'[41]TESORERIA '!W52</f>
        <v>507.7</v>
      </c>
      <c r="K50" s="224">
        <f>+'[41]TESORERIA '!X52</f>
        <v>0</v>
      </c>
      <c r="L50" s="224">
        <f>+'[41]TESORERIA '!Y52</f>
        <v>0</v>
      </c>
      <c r="M50" s="224">
        <f>+'[41]TESORERIA '!Z52</f>
        <v>0</v>
      </c>
      <c r="N50" s="224">
        <f>+'[41]TESORERIA '!AA52</f>
        <v>0</v>
      </c>
      <c r="O50" s="11">
        <f>SUM(C50:N50)</f>
        <v>507.7</v>
      </c>
      <c r="P50" s="200">
        <v>0</v>
      </c>
      <c r="Q50" s="200">
        <v>0</v>
      </c>
      <c r="R50" s="200">
        <v>0</v>
      </c>
      <c r="S50" s="200">
        <v>0</v>
      </c>
      <c r="T50" s="200">
        <v>0</v>
      </c>
      <c r="U50" s="11">
        <v>0</v>
      </c>
      <c r="V50" s="11">
        <v>0</v>
      </c>
      <c r="W50" s="11">
        <v>700</v>
      </c>
      <c r="X50" s="11">
        <v>0</v>
      </c>
      <c r="Y50" s="11">
        <v>0</v>
      </c>
      <c r="Z50" s="11">
        <v>0</v>
      </c>
      <c r="AA50" s="11">
        <v>0</v>
      </c>
      <c r="AB50" s="11">
        <f t="shared" si="38"/>
        <v>700</v>
      </c>
      <c r="AC50" s="11">
        <f t="shared" si="2"/>
        <v>-192.3</v>
      </c>
      <c r="AD50" s="112">
        <v>0</v>
      </c>
      <c r="AF50" s="201"/>
      <c r="AG50" s="201"/>
    </row>
    <row r="51" spans="2:33" ht="18" customHeight="1" x14ac:dyDescent="0.2">
      <c r="B51" s="209" t="s">
        <v>71</v>
      </c>
      <c r="C51" s="199">
        <f t="shared" ref="C51:N51" si="40">+C52+C55</f>
        <v>877.5</v>
      </c>
      <c r="D51" s="199">
        <f t="shared" si="40"/>
        <v>0</v>
      </c>
      <c r="E51" s="199">
        <f t="shared" si="40"/>
        <v>1782.8</v>
      </c>
      <c r="F51" s="199">
        <f t="shared" si="40"/>
        <v>0</v>
      </c>
      <c r="G51" s="199">
        <f t="shared" si="40"/>
        <v>0</v>
      </c>
      <c r="H51" s="199">
        <f t="shared" si="40"/>
        <v>0</v>
      </c>
      <c r="I51" s="199">
        <f t="shared" si="40"/>
        <v>0</v>
      </c>
      <c r="J51" s="199">
        <f t="shared" si="40"/>
        <v>37.5</v>
      </c>
      <c r="K51" s="199">
        <f t="shared" si="40"/>
        <v>0</v>
      </c>
      <c r="L51" s="199">
        <f t="shared" si="40"/>
        <v>75.7</v>
      </c>
      <c r="M51" s="199">
        <f t="shared" si="40"/>
        <v>0</v>
      </c>
      <c r="N51" s="199">
        <f t="shared" si="40"/>
        <v>0</v>
      </c>
      <c r="O51" s="200">
        <f>+O52+O55</f>
        <v>2773.5</v>
      </c>
      <c r="P51" s="203">
        <f t="shared" ref="P51:W51" si="41">+P52+P55</f>
        <v>877.48050000000001</v>
      </c>
      <c r="Q51" s="203">
        <f t="shared" si="41"/>
        <v>0</v>
      </c>
      <c r="R51" s="203">
        <f t="shared" si="41"/>
        <v>1782.818</v>
      </c>
      <c r="S51" s="203">
        <f t="shared" si="41"/>
        <v>0</v>
      </c>
      <c r="T51" s="203">
        <f t="shared" si="41"/>
        <v>0</v>
      </c>
      <c r="U51" s="203">
        <f t="shared" si="41"/>
        <v>0</v>
      </c>
      <c r="V51" s="203">
        <f t="shared" si="41"/>
        <v>0</v>
      </c>
      <c r="W51" s="203">
        <f t="shared" si="41"/>
        <v>0</v>
      </c>
      <c r="X51" s="203">
        <f>+X52+X55</f>
        <v>0</v>
      </c>
      <c r="Y51" s="203">
        <f>+Y52+Y55</f>
        <v>2968.8187499999999</v>
      </c>
      <c r="Z51" s="203">
        <f>+Z52+Z55</f>
        <v>2968.8187499999999</v>
      </c>
      <c r="AA51" s="203">
        <f>+AA52+AA55</f>
        <v>2968.8187499999999</v>
      </c>
      <c r="AB51" s="203">
        <f t="shared" si="38"/>
        <v>11566.75475</v>
      </c>
      <c r="AC51" s="203">
        <f t="shared" si="2"/>
        <v>-8793.2547500000001</v>
      </c>
      <c r="AD51" s="203">
        <f>+O51/AB51*100</f>
        <v>23.978203566562176</v>
      </c>
      <c r="AF51" s="201"/>
      <c r="AG51" s="201"/>
    </row>
    <row r="52" spans="2:33" ht="18" customHeight="1" x14ac:dyDescent="0.2">
      <c r="B52" s="226" t="s">
        <v>72</v>
      </c>
      <c r="C52" s="227">
        <f>+C53+C54</f>
        <v>0</v>
      </c>
      <c r="D52" s="227">
        <f t="shared" ref="D52:N52" si="42">+D53+D54</f>
        <v>0</v>
      </c>
      <c r="E52" s="227">
        <f t="shared" si="42"/>
        <v>17.8</v>
      </c>
      <c r="F52" s="227">
        <f t="shared" si="42"/>
        <v>0</v>
      </c>
      <c r="G52" s="227">
        <f t="shared" si="42"/>
        <v>0</v>
      </c>
      <c r="H52" s="227">
        <f t="shared" si="42"/>
        <v>0</v>
      </c>
      <c r="I52" s="227">
        <f t="shared" si="42"/>
        <v>0</v>
      </c>
      <c r="J52" s="227">
        <f t="shared" si="42"/>
        <v>37.5</v>
      </c>
      <c r="K52" s="227">
        <f t="shared" si="42"/>
        <v>0</v>
      </c>
      <c r="L52" s="227">
        <f t="shared" si="42"/>
        <v>75.7</v>
      </c>
      <c r="M52" s="227">
        <f t="shared" si="42"/>
        <v>0</v>
      </c>
      <c r="N52" s="227">
        <f t="shared" si="42"/>
        <v>0</v>
      </c>
      <c r="O52" s="228">
        <f>+O53+O54</f>
        <v>131</v>
      </c>
      <c r="P52" s="227">
        <v>0</v>
      </c>
      <c r="Q52" s="227">
        <v>0</v>
      </c>
      <c r="R52" s="227">
        <v>17.827999999999999</v>
      </c>
      <c r="S52" s="227">
        <v>0</v>
      </c>
      <c r="T52" s="227">
        <v>0</v>
      </c>
      <c r="U52" s="227">
        <v>0</v>
      </c>
      <c r="V52" s="227">
        <v>0</v>
      </c>
      <c r="W52" s="227">
        <v>0</v>
      </c>
      <c r="X52" s="227">
        <v>0</v>
      </c>
      <c r="Y52" s="227">
        <v>0</v>
      </c>
      <c r="Z52" s="227">
        <v>0</v>
      </c>
      <c r="AA52" s="227">
        <v>0</v>
      </c>
      <c r="AB52" s="227">
        <f t="shared" si="38"/>
        <v>17.827999999999999</v>
      </c>
      <c r="AC52" s="227">
        <f t="shared" si="2"/>
        <v>113.172</v>
      </c>
      <c r="AD52" s="58">
        <v>0</v>
      </c>
      <c r="AF52" s="201"/>
      <c r="AG52" s="201"/>
    </row>
    <row r="53" spans="2:33" ht="18" customHeight="1" x14ac:dyDescent="0.2">
      <c r="B53" s="229" t="s">
        <v>73</v>
      </c>
      <c r="C53" s="44">
        <f>+'[41]TESORERIA '!P57</f>
        <v>0</v>
      </c>
      <c r="D53" s="44">
        <f>+'[41]TESORERIA '!Q57</f>
        <v>0</v>
      </c>
      <c r="E53" s="44">
        <f>+'[41]TESORERIA '!R57</f>
        <v>17.8</v>
      </c>
      <c r="F53" s="44">
        <f>+'[41]TESORERIA '!S57</f>
        <v>0</v>
      </c>
      <c r="G53" s="44">
        <f>+'[41]TESORERIA '!T57</f>
        <v>0</v>
      </c>
      <c r="H53" s="44">
        <f>+'[41]TESORERIA '!U57</f>
        <v>0</v>
      </c>
      <c r="I53" s="44">
        <f>+'[41]TESORERIA '!V57</f>
        <v>0</v>
      </c>
      <c r="J53" s="44">
        <f>+'[41]TESORERIA '!W57</f>
        <v>37.5</v>
      </c>
      <c r="K53" s="44">
        <f>+'[41]TESORERIA '!X57</f>
        <v>0</v>
      </c>
      <c r="L53" s="44">
        <f>+'[41]TESORERIA '!Y57</f>
        <v>75.7</v>
      </c>
      <c r="M53" s="44">
        <f>+'[41]TESORERIA '!Z57</f>
        <v>0</v>
      </c>
      <c r="N53" s="44">
        <f>+'[41]TESORERIA '!AA57</f>
        <v>0</v>
      </c>
      <c r="O53" s="9">
        <f>SUM(C53:N53)</f>
        <v>131</v>
      </c>
      <c r="P53" s="44">
        <v>0</v>
      </c>
      <c r="Q53" s="44">
        <v>0</v>
      </c>
      <c r="R53" s="44">
        <v>17.827999999999999</v>
      </c>
      <c r="S53" s="44">
        <v>0</v>
      </c>
      <c r="T53" s="44">
        <v>0</v>
      </c>
      <c r="U53" s="45">
        <v>0</v>
      </c>
      <c r="V53" s="45">
        <v>0</v>
      </c>
      <c r="W53" s="45">
        <v>0</v>
      </c>
      <c r="X53" s="45">
        <v>0</v>
      </c>
      <c r="Y53" s="45">
        <v>0</v>
      </c>
      <c r="Z53" s="45">
        <v>0</v>
      </c>
      <c r="AA53" s="45">
        <v>0</v>
      </c>
      <c r="AB53" s="45">
        <f t="shared" si="38"/>
        <v>17.827999999999999</v>
      </c>
      <c r="AC53" s="45">
        <f t="shared" si="2"/>
        <v>113.172</v>
      </c>
      <c r="AD53" s="113">
        <v>0</v>
      </c>
      <c r="AF53" s="201"/>
      <c r="AG53" s="201"/>
    </row>
    <row r="54" spans="2:33" ht="18" customHeight="1" x14ac:dyDescent="0.2">
      <c r="B54" s="229" t="s">
        <v>74</v>
      </c>
      <c r="C54" s="44">
        <f>+'[41]TESORERIA '!P58</f>
        <v>0</v>
      </c>
      <c r="D54" s="44">
        <f>+'[41]TESORERIA '!Q58</f>
        <v>0</v>
      </c>
      <c r="E54" s="44">
        <f>+'[41]TESORERIA '!R58</f>
        <v>0</v>
      </c>
      <c r="F54" s="44">
        <f>+'[41]TESORERIA '!S58</f>
        <v>0</v>
      </c>
      <c r="G54" s="44">
        <f>+'[41]TESORERIA '!T58</f>
        <v>0</v>
      </c>
      <c r="H54" s="44">
        <f>+'[41]TESORERIA '!U58</f>
        <v>0</v>
      </c>
      <c r="I54" s="44">
        <f>+'[41]TESORERIA '!V58</f>
        <v>0</v>
      </c>
      <c r="J54" s="44">
        <f>+'[41]TESORERIA '!W58</f>
        <v>0</v>
      </c>
      <c r="K54" s="44">
        <f>+'[41]TESORERIA '!X58</f>
        <v>0</v>
      </c>
      <c r="L54" s="44">
        <f>+'[41]TESORERIA '!Y58</f>
        <v>0</v>
      </c>
      <c r="M54" s="44">
        <f>+'[41]TESORERIA '!Z58</f>
        <v>0</v>
      </c>
      <c r="N54" s="44">
        <f>+'[41]TESORERIA '!AA58</f>
        <v>0</v>
      </c>
      <c r="O54" s="9">
        <f>SUM(C54:N54)</f>
        <v>0</v>
      </c>
      <c r="P54" s="44">
        <v>0</v>
      </c>
      <c r="Q54" s="44">
        <v>0</v>
      </c>
      <c r="R54" s="44">
        <v>0</v>
      </c>
      <c r="S54" s="44">
        <v>0</v>
      </c>
      <c r="T54" s="44">
        <v>0</v>
      </c>
      <c r="U54" s="45">
        <v>0</v>
      </c>
      <c r="V54" s="45">
        <v>0</v>
      </c>
      <c r="W54" s="45">
        <v>0</v>
      </c>
      <c r="X54" s="45">
        <v>0</v>
      </c>
      <c r="Y54" s="45">
        <v>0</v>
      </c>
      <c r="Z54" s="45">
        <v>0</v>
      </c>
      <c r="AA54" s="45">
        <v>0</v>
      </c>
      <c r="AB54" s="45">
        <f t="shared" si="38"/>
        <v>0</v>
      </c>
      <c r="AC54" s="45">
        <f t="shared" si="2"/>
        <v>0</v>
      </c>
      <c r="AD54" s="113">
        <v>0</v>
      </c>
      <c r="AF54" s="201"/>
      <c r="AG54" s="201"/>
    </row>
    <row r="55" spans="2:33" ht="18" customHeight="1" x14ac:dyDescent="0.2">
      <c r="B55" s="230" t="s">
        <v>75</v>
      </c>
      <c r="C55" s="44">
        <f>+'[41]TESORERIA '!P59</f>
        <v>877.5</v>
      </c>
      <c r="D55" s="44">
        <f>+'[41]TESORERIA '!Q59</f>
        <v>0</v>
      </c>
      <c r="E55" s="44">
        <f>+'[41]TESORERIA '!R59</f>
        <v>1765</v>
      </c>
      <c r="F55" s="44">
        <f>+'[41]TESORERIA '!S59</f>
        <v>0</v>
      </c>
      <c r="G55" s="44">
        <f>+'[41]TESORERIA '!T59</f>
        <v>0</v>
      </c>
      <c r="H55" s="44">
        <f>+'[41]TESORERIA '!U59</f>
        <v>0</v>
      </c>
      <c r="I55" s="44">
        <f>+'[41]TESORERIA '!V59</f>
        <v>0</v>
      </c>
      <c r="J55" s="44">
        <f>+'[41]TESORERIA '!W59</f>
        <v>0</v>
      </c>
      <c r="K55" s="44">
        <f>+'[41]TESORERIA '!X59</f>
        <v>0</v>
      </c>
      <c r="L55" s="44">
        <f>+'[41]TESORERIA '!Y59</f>
        <v>0</v>
      </c>
      <c r="M55" s="44">
        <f>+'[41]TESORERIA '!Z59</f>
        <v>0</v>
      </c>
      <c r="N55" s="44">
        <f>+'[41]TESORERIA '!AA59</f>
        <v>0</v>
      </c>
      <c r="O55" s="9">
        <f>SUM(C55:N55)</f>
        <v>2642.5</v>
      </c>
      <c r="P55" s="44">
        <v>877.48050000000001</v>
      </c>
      <c r="Q55" s="44">
        <v>0</v>
      </c>
      <c r="R55" s="44">
        <v>1764.99</v>
      </c>
      <c r="S55" s="44">
        <v>0</v>
      </c>
      <c r="T55" s="44">
        <v>0</v>
      </c>
      <c r="U55" s="45">
        <v>0</v>
      </c>
      <c r="V55" s="45">
        <v>0</v>
      </c>
      <c r="W55" s="45">
        <v>0</v>
      </c>
      <c r="X55" s="45">
        <v>0</v>
      </c>
      <c r="Y55" s="45">
        <v>2968.8187499999999</v>
      </c>
      <c r="Z55" s="45">
        <v>2968.8187499999999</v>
      </c>
      <c r="AA55" s="45">
        <v>2968.8187499999999</v>
      </c>
      <c r="AB55" s="45">
        <f t="shared" si="38"/>
        <v>11548.926750000001</v>
      </c>
      <c r="AC55" s="45">
        <f t="shared" si="2"/>
        <v>-8906.4267500000005</v>
      </c>
      <c r="AD55" s="45">
        <f>+O55/AB55*100</f>
        <v>22.88091402086345</v>
      </c>
      <c r="AF55" s="201"/>
      <c r="AG55" s="201"/>
    </row>
    <row r="56" spans="2:33" ht="27.75" customHeight="1" thickBot="1" x14ac:dyDescent="0.25">
      <c r="B56" s="231" t="s">
        <v>76</v>
      </c>
      <c r="C56" s="232">
        <f t="shared" ref="C56:AA56" si="43">+C51+C8</f>
        <v>18906.7</v>
      </c>
      <c r="D56" s="232">
        <f t="shared" si="43"/>
        <v>692.9</v>
      </c>
      <c r="E56" s="232">
        <f t="shared" si="43"/>
        <v>3251.3999999999996</v>
      </c>
      <c r="F56" s="232">
        <f t="shared" si="43"/>
        <v>1554.8000000000002</v>
      </c>
      <c r="G56" s="232">
        <f t="shared" si="43"/>
        <v>1117.8</v>
      </c>
      <c r="H56" s="232">
        <f t="shared" si="43"/>
        <v>1891.1</v>
      </c>
      <c r="I56" s="232">
        <f t="shared" si="43"/>
        <v>28956.9</v>
      </c>
      <c r="J56" s="232">
        <f t="shared" si="43"/>
        <v>11095.6</v>
      </c>
      <c r="K56" s="232">
        <f t="shared" si="43"/>
        <v>4370.9000000000005</v>
      </c>
      <c r="L56" s="232">
        <f t="shared" si="43"/>
        <v>3224.1</v>
      </c>
      <c r="M56" s="232">
        <f t="shared" si="43"/>
        <v>1091.2</v>
      </c>
      <c r="N56" s="232">
        <f t="shared" si="43"/>
        <v>2139.6</v>
      </c>
      <c r="O56" s="233">
        <f t="shared" si="43"/>
        <v>78293</v>
      </c>
      <c r="P56" s="233">
        <f t="shared" si="43"/>
        <v>19617.562159000001</v>
      </c>
      <c r="Q56" s="233">
        <f t="shared" si="43"/>
        <v>727.86282388999996</v>
      </c>
      <c r="R56" s="233">
        <f t="shared" si="43"/>
        <v>3250.4255379699998</v>
      </c>
      <c r="S56" s="233">
        <f t="shared" si="43"/>
        <v>1543</v>
      </c>
      <c r="T56" s="233">
        <f t="shared" si="43"/>
        <v>1122.58418433</v>
      </c>
      <c r="U56" s="233">
        <f t="shared" si="43"/>
        <v>1951.0779931</v>
      </c>
      <c r="V56" s="233">
        <f t="shared" si="43"/>
        <v>29416.397316557832</v>
      </c>
      <c r="W56" s="233">
        <f t="shared" si="43"/>
        <v>10813.883233581955</v>
      </c>
      <c r="X56" s="233">
        <f t="shared" si="43"/>
        <v>5092.0631838969575</v>
      </c>
      <c r="Y56" s="233">
        <f t="shared" si="43"/>
        <v>6733.2928628633408</v>
      </c>
      <c r="Z56" s="233">
        <f t="shared" si="43"/>
        <v>10019.488738609594</v>
      </c>
      <c r="AA56" s="233">
        <f t="shared" si="43"/>
        <v>11873.546408120268</v>
      </c>
      <c r="AB56" s="233">
        <f>+AB51+AB8</f>
        <v>102161.29516194997</v>
      </c>
      <c r="AC56" s="233">
        <f t="shared" si="2"/>
        <v>-23868.295161949965</v>
      </c>
      <c r="AD56" s="233">
        <f>+O56/AB56*100</f>
        <v>76.636655668751033</v>
      </c>
      <c r="AE56" s="201"/>
      <c r="AF56" s="201"/>
      <c r="AG56" s="201"/>
    </row>
    <row r="57" spans="2:33" ht="18" customHeight="1" thickTop="1" x14ac:dyDescent="0.2">
      <c r="B57" s="234" t="s">
        <v>30</v>
      </c>
      <c r="C57" s="235"/>
      <c r="D57" s="235"/>
      <c r="E57" s="235"/>
      <c r="F57" s="235"/>
      <c r="G57" s="235"/>
      <c r="H57" s="235"/>
      <c r="I57" s="235"/>
      <c r="J57" s="235"/>
      <c r="K57" s="235"/>
      <c r="L57" s="235"/>
      <c r="M57" s="235"/>
      <c r="N57" s="235"/>
      <c r="O57" s="236"/>
      <c r="P57" s="235"/>
      <c r="Q57" s="235"/>
      <c r="R57" s="235"/>
      <c r="S57" s="235"/>
      <c r="T57" s="235"/>
      <c r="U57" s="235"/>
      <c r="V57" s="235"/>
      <c r="W57" s="235"/>
      <c r="X57" s="235"/>
      <c r="Y57" s="235"/>
      <c r="Z57" s="235"/>
      <c r="AA57" s="235"/>
      <c r="AB57" s="235"/>
      <c r="AC57" s="235"/>
      <c r="AD57" s="235"/>
    </row>
    <row r="58" spans="2:33" ht="15" customHeight="1" x14ac:dyDescent="0.2">
      <c r="B58" s="237" t="s">
        <v>31</v>
      </c>
      <c r="C58" s="238"/>
      <c r="D58" s="238"/>
      <c r="E58" s="238"/>
      <c r="F58" s="238"/>
      <c r="G58" s="238"/>
      <c r="H58" s="238"/>
      <c r="I58" s="238"/>
      <c r="J58" s="238"/>
      <c r="K58" s="238"/>
      <c r="L58" s="238"/>
      <c r="M58" s="238"/>
      <c r="N58" s="238"/>
      <c r="O58" s="238"/>
      <c r="P58" s="238"/>
      <c r="Q58" s="238"/>
      <c r="R58" s="238"/>
      <c r="S58" s="238"/>
      <c r="T58" s="238"/>
      <c r="U58" s="238"/>
      <c r="V58" s="238"/>
      <c r="W58" s="238"/>
      <c r="X58" s="238"/>
      <c r="Y58" s="238"/>
      <c r="Z58" s="238"/>
      <c r="AA58" s="238"/>
      <c r="AB58" s="238"/>
      <c r="AC58" s="239"/>
      <c r="AD58" s="240"/>
    </row>
    <row r="59" spans="2:33" ht="12" customHeight="1" x14ac:dyDescent="0.2">
      <c r="B59" s="241" t="s">
        <v>130</v>
      </c>
      <c r="C59" s="238"/>
      <c r="D59" s="238"/>
      <c r="E59" s="238"/>
      <c r="F59" s="238"/>
      <c r="G59" s="238"/>
      <c r="H59" s="238"/>
      <c r="I59" s="238"/>
      <c r="J59" s="238"/>
      <c r="K59" s="238"/>
      <c r="L59" s="238"/>
      <c r="M59" s="238"/>
      <c r="N59" s="238"/>
      <c r="O59" s="238"/>
      <c r="P59" s="238"/>
      <c r="Q59" s="238"/>
      <c r="R59" s="238"/>
      <c r="S59" s="238"/>
      <c r="T59" s="238"/>
      <c r="U59" s="238"/>
      <c r="V59" s="238"/>
      <c r="W59" s="238"/>
      <c r="X59" s="238"/>
      <c r="Y59" s="238"/>
      <c r="Z59" s="238"/>
      <c r="AA59" s="238"/>
      <c r="AB59" s="238"/>
      <c r="AC59" s="240"/>
      <c r="AD59" s="240"/>
    </row>
    <row r="60" spans="2:33" x14ac:dyDescent="0.2">
      <c r="B60" s="241" t="s">
        <v>108</v>
      </c>
      <c r="C60" s="242"/>
      <c r="D60" s="242"/>
      <c r="E60" s="242"/>
      <c r="F60" s="242"/>
      <c r="G60" s="242"/>
      <c r="H60" s="242"/>
      <c r="I60" s="242"/>
      <c r="J60" s="242"/>
      <c r="K60" s="242"/>
      <c r="L60" s="242"/>
      <c r="M60" s="242"/>
      <c r="N60" s="242"/>
      <c r="O60" s="240"/>
      <c r="P60" s="145"/>
      <c r="Q60" s="145"/>
      <c r="R60" s="145"/>
      <c r="S60" s="145"/>
      <c r="T60" s="145"/>
      <c r="U60" s="145"/>
      <c r="V60" s="145"/>
      <c r="W60" s="145"/>
      <c r="X60" s="145"/>
      <c r="Y60" s="145"/>
      <c r="Z60" s="145"/>
      <c r="AA60" s="145"/>
      <c r="AB60" s="145"/>
      <c r="AC60" s="145"/>
      <c r="AD60" s="145"/>
    </row>
    <row r="61" spans="2:33" x14ac:dyDescent="0.2">
      <c r="B61" s="241" t="s">
        <v>109</v>
      </c>
      <c r="C61" s="243"/>
      <c r="D61" s="243"/>
      <c r="E61" s="243"/>
      <c r="F61" s="243"/>
      <c r="G61" s="243"/>
      <c r="H61" s="243"/>
      <c r="I61" s="243"/>
      <c r="J61" s="243"/>
      <c r="K61" s="243"/>
      <c r="L61" s="243"/>
      <c r="M61" s="243"/>
      <c r="N61" s="243"/>
      <c r="O61" s="240"/>
      <c r="P61" s="244"/>
      <c r="Q61" s="244"/>
      <c r="R61" s="244"/>
      <c r="S61" s="244"/>
      <c r="T61" s="244"/>
      <c r="U61" s="244"/>
      <c r="V61" s="244"/>
      <c r="W61" s="244"/>
      <c r="X61" s="244"/>
      <c r="Y61" s="244"/>
      <c r="Z61" s="244"/>
      <c r="AA61" s="244"/>
      <c r="AB61" s="244"/>
      <c r="AC61" s="145"/>
      <c r="AD61" s="145"/>
    </row>
    <row r="62" spans="2:33" x14ac:dyDescent="0.2">
      <c r="B62" s="245" t="s">
        <v>110</v>
      </c>
      <c r="C62" s="246"/>
      <c r="D62" s="246"/>
      <c r="E62" s="246"/>
      <c r="F62" s="246"/>
      <c r="G62" s="246"/>
      <c r="H62" s="246"/>
      <c r="I62" s="246"/>
      <c r="J62" s="246"/>
      <c r="K62" s="246"/>
      <c r="L62" s="246"/>
      <c r="M62" s="246"/>
      <c r="N62" s="246"/>
      <c r="O62" s="240"/>
      <c r="P62" s="244"/>
      <c r="Q62" s="244"/>
      <c r="R62" s="244"/>
      <c r="S62" s="244"/>
      <c r="T62" s="244"/>
      <c r="U62" s="244"/>
      <c r="V62" s="244"/>
      <c r="W62" s="244"/>
      <c r="X62" s="244"/>
      <c r="Y62" s="244"/>
      <c r="Z62" s="244"/>
      <c r="AA62" s="244"/>
      <c r="AB62" s="244"/>
      <c r="AC62" s="145"/>
      <c r="AD62" s="145"/>
    </row>
    <row r="63" spans="2:33" ht="14.25" x14ac:dyDescent="0.2">
      <c r="B63" s="243"/>
      <c r="C63" s="247"/>
      <c r="D63" s="247"/>
      <c r="E63" s="247"/>
      <c r="F63" s="247"/>
      <c r="G63" s="247"/>
      <c r="H63" s="247"/>
      <c r="I63" s="247"/>
      <c r="J63" s="247"/>
      <c r="K63" s="247"/>
      <c r="L63" s="247"/>
      <c r="M63" s="247"/>
      <c r="N63" s="247"/>
      <c r="O63" s="248"/>
      <c r="P63" s="246"/>
      <c r="Q63" s="246"/>
      <c r="R63" s="246"/>
      <c r="S63" s="246"/>
      <c r="T63" s="246"/>
      <c r="U63" s="246"/>
      <c r="V63" s="246"/>
      <c r="W63" s="246"/>
      <c r="X63" s="246"/>
      <c r="Y63" s="246"/>
      <c r="Z63" s="246"/>
      <c r="AA63" s="246"/>
      <c r="AB63" s="246"/>
      <c r="AC63" s="246"/>
      <c r="AD63" s="246"/>
    </row>
    <row r="64" spans="2:33" x14ac:dyDescent="0.2">
      <c r="B64" s="243"/>
      <c r="C64" s="249"/>
      <c r="D64" s="249"/>
      <c r="E64" s="249"/>
      <c r="F64" s="249"/>
      <c r="G64" s="249"/>
      <c r="H64" s="249"/>
      <c r="I64" s="249"/>
      <c r="J64" s="249"/>
      <c r="K64" s="249"/>
      <c r="L64" s="249"/>
      <c r="M64" s="249"/>
      <c r="N64" s="249"/>
      <c r="O64" s="250"/>
      <c r="P64" s="246"/>
      <c r="Q64" s="246"/>
      <c r="R64" s="246"/>
      <c r="S64" s="246"/>
      <c r="T64" s="246"/>
      <c r="U64" s="246"/>
      <c r="V64" s="246"/>
      <c r="W64" s="246"/>
      <c r="X64" s="246"/>
      <c r="Y64" s="246"/>
      <c r="Z64" s="246"/>
      <c r="AA64" s="246"/>
      <c r="AB64" s="251"/>
      <c r="AC64" s="251"/>
      <c r="AD64" s="243"/>
    </row>
    <row r="65" spans="2:30" x14ac:dyDescent="0.2">
      <c r="B65" s="252"/>
      <c r="C65" s="243"/>
      <c r="D65" s="243"/>
      <c r="E65" s="243"/>
      <c r="F65" s="243"/>
      <c r="G65" s="243"/>
      <c r="H65" s="243"/>
      <c r="I65" s="243"/>
      <c r="J65" s="243"/>
      <c r="K65" s="243"/>
      <c r="L65" s="243"/>
      <c r="M65" s="243"/>
      <c r="N65" s="243"/>
      <c r="O65" s="250"/>
      <c r="P65" s="246"/>
      <c r="Q65" s="246"/>
      <c r="R65" s="246"/>
      <c r="S65" s="246"/>
      <c r="T65" s="246"/>
      <c r="U65" s="246"/>
      <c r="V65" s="246"/>
      <c r="W65" s="246"/>
      <c r="X65" s="246"/>
      <c r="Y65" s="246"/>
      <c r="Z65" s="246"/>
      <c r="AA65" s="246"/>
      <c r="AB65" s="243"/>
      <c r="AC65" s="243"/>
      <c r="AD65" s="243"/>
    </row>
    <row r="66" spans="2:30" x14ac:dyDescent="0.2">
      <c r="B66" s="252"/>
      <c r="C66" s="243"/>
      <c r="D66" s="243"/>
      <c r="E66" s="243"/>
      <c r="F66" s="243"/>
      <c r="G66" s="243"/>
      <c r="H66" s="243"/>
      <c r="I66" s="243"/>
      <c r="J66" s="243"/>
      <c r="K66" s="243"/>
      <c r="L66" s="243"/>
      <c r="M66" s="243"/>
      <c r="N66" s="243"/>
      <c r="O66" s="250"/>
      <c r="P66" s="243"/>
      <c r="Q66" s="243"/>
      <c r="R66" s="243"/>
      <c r="S66" s="243"/>
      <c r="T66" s="243"/>
      <c r="U66" s="243"/>
      <c r="V66" s="243"/>
      <c r="W66" s="243"/>
      <c r="X66" s="243"/>
      <c r="Y66" s="243"/>
      <c r="Z66" s="243"/>
      <c r="AA66" s="243"/>
      <c r="AB66" s="243"/>
      <c r="AC66" s="243"/>
      <c r="AD66" s="243"/>
    </row>
    <row r="67" spans="2:30" x14ac:dyDescent="0.2">
      <c r="B67" s="252"/>
      <c r="C67" s="243"/>
      <c r="D67" s="243"/>
      <c r="E67" s="243"/>
      <c r="F67" s="243"/>
      <c r="G67" s="243"/>
      <c r="H67" s="243"/>
      <c r="I67" s="243"/>
      <c r="J67" s="243"/>
      <c r="K67" s="243"/>
      <c r="L67" s="243"/>
      <c r="M67" s="243"/>
      <c r="N67" s="243"/>
      <c r="O67" s="250"/>
      <c r="P67" s="253"/>
      <c r="Q67" s="253"/>
      <c r="R67" s="253"/>
      <c r="S67" s="253"/>
      <c r="T67" s="253"/>
      <c r="U67" s="253"/>
      <c r="V67" s="253"/>
      <c r="W67" s="253"/>
      <c r="X67" s="253"/>
      <c r="Y67" s="253"/>
      <c r="Z67" s="253"/>
      <c r="AA67" s="253"/>
      <c r="AB67" s="243"/>
      <c r="AC67" s="243"/>
      <c r="AD67" s="243"/>
    </row>
    <row r="68" spans="2:30" x14ac:dyDescent="0.2">
      <c r="B68" s="252"/>
      <c r="C68" s="243"/>
      <c r="D68" s="243"/>
      <c r="E68" s="243"/>
      <c r="F68" s="243"/>
      <c r="G68" s="243"/>
      <c r="H68" s="243"/>
      <c r="I68" s="243"/>
      <c r="J68" s="243"/>
      <c r="K68" s="243"/>
      <c r="L68" s="243"/>
      <c r="M68" s="243"/>
      <c r="N68" s="243"/>
      <c r="O68" s="250"/>
      <c r="P68" s="253"/>
      <c r="Q68" s="253"/>
      <c r="R68" s="253"/>
      <c r="S68" s="253"/>
      <c r="T68" s="253"/>
      <c r="U68" s="253"/>
      <c r="V68" s="253"/>
      <c r="W68" s="253"/>
      <c r="X68" s="253"/>
      <c r="Y68" s="253"/>
      <c r="Z68" s="253"/>
      <c r="AA68" s="253"/>
      <c r="AB68" s="243"/>
      <c r="AC68" s="243"/>
      <c r="AD68" s="243"/>
    </row>
    <row r="69" spans="2:30" x14ac:dyDescent="0.2">
      <c r="B69" s="252"/>
      <c r="C69" s="243"/>
      <c r="D69" s="243"/>
      <c r="E69" s="243"/>
      <c r="F69" s="243"/>
      <c r="G69" s="243"/>
      <c r="H69" s="243"/>
      <c r="I69" s="243"/>
      <c r="J69" s="243"/>
      <c r="K69" s="243"/>
      <c r="L69" s="243"/>
      <c r="M69" s="243"/>
      <c r="N69" s="243"/>
      <c r="O69" s="254"/>
      <c r="P69" s="243"/>
      <c r="Q69" s="243"/>
      <c r="R69" s="243"/>
      <c r="S69" s="243"/>
      <c r="T69" s="243"/>
      <c r="U69" s="243"/>
      <c r="V69" s="243"/>
      <c r="W69" s="243"/>
      <c r="X69" s="243"/>
      <c r="Y69" s="243"/>
      <c r="Z69" s="243"/>
      <c r="AA69" s="243"/>
      <c r="AB69" s="243"/>
      <c r="AC69" s="243"/>
      <c r="AD69" s="243"/>
    </row>
    <row r="70" spans="2:30" x14ac:dyDescent="0.2">
      <c r="B70" s="243"/>
      <c r="C70" s="243"/>
      <c r="D70" s="243"/>
      <c r="E70" s="243"/>
      <c r="F70" s="243"/>
      <c r="G70" s="243"/>
      <c r="H70" s="243"/>
      <c r="I70" s="243"/>
      <c r="J70" s="243"/>
      <c r="K70" s="243"/>
      <c r="L70" s="243"/>
      <c r="M70" s="243"/>
      <c r="N70" s="243"/>
      <c r="O70" s="250"/>
      <c r="P70" s="243"/>
      <c r="Q70" s="243"/>
      <c r="R70" s="243"/>
      <c r="S70" s="243"/>
      <c r="T70" s="243"/>
      <c r="U70" s="243"/>
      <c r="V70" s="243"/>
      <c r="W70" s="243"/>
      <c r="X70" s="243"/>
      <c r="Y70" s="243"/>
      <c r="Z70" s="243"/>
      <c r="AA70" s="243"/>
      <c r="AB70" s="243"/>
      <c r="AC70" s="243"/>
      <c r="AD70" s="243"/>
    </row>
    <row r="71" spans="2:30" x14ac:dyDescent="0.2">
      <c r="B71" s="243"/>
      <c r="C71" s="243"/>
      <c r="D71" s="243"/>
      <c r="E71" s="243"/>
      <c r="F71" s="243"/>
      <c r="G71" s="243"/>
      <c r="H71" s="243"/>
      <c r="I71" s="243"/>
      <c r="J71" s="243"/>
      <c r="K71" s="243"/>
      <c r="L71" s="243"/>
      <c r="M71" s="243"/>
      <c r="N71" s="243"/>
      <c r="O71" s="250"/>
      <c r="P71" s="253"/>
      <c r="Q71" s="253"/>
      <c r="R71" s="253"/>
      <c r="S71" s="253"/>
      <c r="T71" s="253"/>
      <c r="U71" s="253"/>
      <c r="V71" s="253"/>
      <c r="W71" s="253"/>
      <c r="X71" s="253"/>
      <c r="Y71" s="253"/>
      <c r="Z71" s="253"/>
      <c r="AA71" s="253"/>
      <c r="AB71" s="243"/>
      <c r="AC71" s="243"/>
      <c r="AD71" s="243"/>
    </row>
    <row r="72" spans="2:30" x14ac:dyDescent="0.2">
      <c r="B72" s="243"/>
      <c r="C72" s="243"/>
      <c r="D72" s="243"/>
      <c r="E72" s="243"/>
      <c r="F72" s="243"/>
      <c r="G72" s="243"/>
      <c r="H72" s="243"/>
      <c r="I72" s="243"/>
      <c r="J72" s="243"/>
      <c r="K72" s="243"/>
      <c r="L72" s="243"/>
      <c r="M72" s="243"/>
      <c r="N72" s="243"/>
      <c r="O72" s="250"/>
      <c r="P72" s="255"/>
      <c r="Q72" s="255"/>
      <c r="R72" s="255"/>
      <c r="S72" s="255"/>
      <c r="T72" s="255"/>
      <c r="U72" s="255"/>
      <c r="V72" s="255"/>
      <c r="W72" s="255"/>
      <c r="X72" s="255"/>
      <c r="Y72" s="255"/>
      <c r="Z72" s="255"/>
      <c r="AA72" s="255"/>
      <c r="AB72" s="243"/>
      <c r="AC72" s="243"/>
      <c r="AD72" s="243"/>
    </row>
    <row r="73" spans="2:30" x14ac:dyDescent="0.2">
      <c r="B73" s="243"/>
      <c r="C73" s="243"/>
      <c r="D73" s="243"/>
      <c r="E73" s="243"/>
      <c r="F73" s="243"/>
      <c r="G73" s="243"/>
      <c r="H73" s="243"/>
      <c r="I73" s="243"/>
      <c r="J73" s="243"/>
      <c r="K73" s="243"/>
      <c r="L73" s="243"/>
      <c r="M73" s="243"/>
      <c r="N73" s="243"/>
      <c r="O73" s="250"/>
      <c r="P73" s="243"/>
      <c r="Q73" s="243"/>
      <c r="R73" s="243"/>
      <c r="S73" s="243"/>
      <c r="T73" s="243"/>
      <c r="U73" s="243"/>
      <c r="V73" s="243"/>
      <c r="W73" s="243"/>
      <c r="X73" s="243"/>
      <c r="Y73" s="243"/>
      <c r="Z73" s="243"/>
      <c r="AA73" s="243"/>
      <c r="AB73" s="243"/>
      <c r="AC73" s="243"/>
      <c r="AD73" s="243"/>
    </row>
    <row r="74" spans="2:30" x14ac:dyDescent="0.2">
      <c r="B74" s="243"/>
      <c r="C74" s="243"/>
      <c r="D74" s="243"/>
      <c r="E74" s="243"/>
      <c r="F74" s="243"/>
      <c r="G74" s="243"/>
      <c r="H74" s="243"/>
      <c r="I74" s="243"/>
      <c r="J74" s="243"/>
      <c r="K74" s="243"/>
      <c r="L74" s="243"/>
      <c r="M74" s="243"/>
      <c r="N74" s="243"/>
      <c r="O74" s="250"/>
      <c r="P74" s="243"/>
      <c r="Q74" s="243"/>
      <c r="R74" s="243"/>
      <c r="S74" s="243"/>
      <c r="T74" s="243"/>
      <c r="U74" s="243"/>
      <c r="V74" s="243"/>
      <c r="W74" s="243"/>
      <c r="X74" s="243"/>
      <c r="Y74" s="243"/>
      <c r="Z74" s="243"/>
      <c r="AA74" s="243"/>
      <c r="AB74" s="243"/>
      <c r="AC74" s="243"/>
      <c r="AD74" s="243"/>
    </row>
    <row r="75" spans="2:30" x14ac:dyDescent="0.2">
      <c r="B75" s="252"/>
      <c r="C75" s="243"/>
      <c r="D75" s="243"/>
      <c r="E75" s="243"/>
      <c r="F75" s="243"/>
      <c r="G75" s="243"/>
      <c r="H75" s="243"/>
      <c r="I75" s="243"/>
      <c r="J75" s="243"/>
      <c r="K75" s="243"/>
      <c r="L75" s="243"/>
      <c r="M75" s="243"/>
      <c r="N75" s="243"/>
      <c r="O75" s="250"/>
      <c r="P75" s="256"/>
      <c r="Q75" s="256"/>
      <c r="R75" s="256"/>
      <c r="S75" s="256"/>
      <c r="T75" s="256"/>
      <c r="U75" s="256"/>
      <c r="V75" s="256"/>
      <c r="W75" s="256"/>
      <c r="X75" s="256"/>
      <c r="Y75" s="256"/>
      <c r="Z75" s="256"/>
      <c r="AA75" s="256"/>
      <c r="AB75" s="243"/>
      <c r="AC75" s="243"/>
      <c r="AD75" s="243"/>
    </row>
    <row r="76" spans="2:30" x14ac:dyDescent="0.2">
      <c r="B76" s="252"/>
      <c r="C76" s="243"/>
      <c r="D76" s="243"/>
      <c r="E76" s="243"/>
      <c r="F76" s="243"/>
      <c r="G76" s="243"/>
      <c r="H76" s="243"/>
      <c r="I76" s="243"/>
      <c r="J76" s="243"/>
      <c r="K76" s="243"/>
      <c r="L76" s="243"/>
      <c r="M76" s="243"/>
      <c r="N76" s="243"/>
      <c r="O76" s="250"/>
      <c r="P76" s="253"/>
      <c r="Q76" s="253"/>
      <c r="R76" s="253"/>
      <c r="S76" s="253"/>
      <c r="T76" s="253"/>
      <c r="U76" s="253"/>
      <c r="V76" s="253"/>
      <c r="W76" s="253"/>
      <c r="X76" s="253"/>
      <c r="Y76" s="253"/>
      <c r="Z76" s="253"/>
      <c r="AA76" s="253"/>
      <c r="AB76" s="243"/>
      <c r="AC76" s="243"/>
      <c r="AD76" s="243"/>
    </row>
    <row r="77" spans="2:30" x14ac:dyDescent="0.2">
      <c r="B77" s="243"/>
      <c r="C77" s="243"/>
      <c r="D77" s="243"/>
      <c r="E77" s="243"/>
      <c r="F77" s="243"/>
      <c r="G77" s="243"/>
      <c r="H77" s="243"/>
      <c r="I77" s="243"/>
      <c r="J77" s="243"/>
      <c r="K77" s="243"/>
      <c r="L77" s="243"/>
      <c r="M77" s="243"/>
      <c r="N77" s="243"/>
      <c r="O77" s="250"/>
      <c r="P77" s="251"/>
      <c r="Q77" s="251"/>
      <c r="R77" s="251"/>
      <c r="S77" s="251"/>
      <c r="T77" s="251"/>
      <c r="U77" s="251"/>
      <c r="V77" s="251"/>
      <c r="W77" s="251"/>
      <c r="X77" s="251"/>
      <c r="Y77" s="251"/>
      <c r="Z77" s="251"/>
      <c r="AA77" s="251"/>
      <c r="AB77" s="243"/>
      <c r="AC77" s="243"/>
      <c r="AD77" s="243"/>
    </row>
    <row r="78" spans="2:30" x14ac:dyDescent="0.2">
      <c r="B78" s="252"/>
      <c r="C78" s="243"/>
      <c r="D78" s="243"/>
      <c r="E78" s="243"/>
      <c r="F78" s="243"/>
      <c r="G78" s="243"/>
      <c r="H78" s="243"/>
      <c r="I78" s="243"/>
      <c r="J78" s="243"/>
      <c r="K78" s="243"/>
      <c r="L78" s="243"/>
      <c r="M78" s="243"/>
      <c r="N78" s="243"/>
      <c r="O78" s="250"/>
      <c r="P78" s="243"/>
      <c r="Q78" s="243"/>
      <c r="R78" s="243"/>
      <c r="S78" s="243"/>
      <c r="T78" s="243"/>
      <c r="U78" s="243"/>
      <c r="V78" s="243"/>
      <c r="W78" s="243"/>
      <c r="X78" s="243"/>
      <c r="Y78" s="243"/>
      <c r="Z78" s="243"/>
      <c r="AA78" s="243"/>
      <c r="AB78" s="243"/>
      <c r="AC78" s="243"/>
      <c r="AD78" s="243"/>
    </row>
    <row r="79" spans="2:30" x14ac:dyDescent="0.2">
      <c r="B79" s="252"/>
      <c r="C79" s="243"/>
      <c r="D79" s="243"/>
      <c r="E79" s="243"/>
      <c r="F79" s="243"/>
      <c r="G79" s="243"/>
      <c r="H79" s="243"/>
      <c r="I79" s="243"/>
      <c r="J79" s="243"/>
      <c r="K79" s="243"/>
      <c r="L79" s="243"/>
      <c r="M79" s="243"/>
      <c r="N79" s="243"/>
      <c r="O79" s="250"/>
      <c r="P79" s="253"/>
      <c r="Q79" s="253"/>
      <c r="R79" s="253"/>
      <c r="S79" s="253"/>
      <c r="T79" s="253"/>
      <c r="U79" s="253"/>
      <c r="V79" s="253"/>
      <c r="W79" s="253"/>
      <c r="X79" s="253"/>
      <c r="Y79" s="253"/>
      <c r="Z79" s="253"/>
      <c r="AA79" s="253"/>
      <c r="AB79" s="243"/>
      <c r="AC79" s="243"/>
      <c r="AD79" s="243"/>
    </row>
    <row r="80" spans="2:30" x14ac:dyDescent="0.2">
      <c r="B80" s="252"/>
      <c r="C80" s="243"/>
      <c r="D80" s="243"/>
      <c r="E80" s="243"/>
      <c r="F80" s="243"/>
      <c r="G80" s="243"/>
      <c r="H80" s="243"/>
      <c r="I80" s="243"/>
      <c r="J80" s="243"/>
      <c r="K80" s="243"/>
      <c r="L80" s="243"/>
      <c r="M80" s="243"/>
      <c r="N80" s="243"/>
      <c r="O80" s="250"/>
      <c r="P80" s="255"/>
      <c r="Q80" s="255"/>
      <c r="R80" s="255"/>
      <c r="S80" s="255"/>
      <c r="T80" s="255"/>
      <c r="U80" s="255"/>
      <c r="V80" s="255"/>
      <c r="W80" s="255"/>
      <c r="X80" s="255"/>
      <c r="Y80" s="255"/>
      <c r="Z80" s="255"/>
      <c r="AA80" s="255"/>
      <c r="AB80" s="243"/>
      <c r="AC80" s="243"/>
      <c r="AD80" s="243"/>
    </row>
    <row r="81" spans="2:30" x14ac:dyDescent="0.2">
      <c r="B81" s="243"/>
      <c r="C81" s="243"/>
      <c r="D81" s="243"/>
      <c r="E81" s="243"/>
      <c r="F81" s="243"/>
      <c r="G81" s="243"/>
      <c r="H81" s="243"/>
      <c r="I81" s="243"/>
      <c r="J81" s="243"/>
      <c r="K81" s="243"/>
      <c r="L81" s="243"/>
      <c r="M81" s="243"/>
      <c r="N81" s="243"/>
      <c r="O81" s="250"/>
      <c r="P81" s="253"/>
      <c r="Q81" s="253"/>
      <c r="R81" s="253"/>
      <c r="S81" s="253"/>
      <c r="T81" s="253"/>
      <c r="U81" s="253"/>
      <c r="V81" s="253"/>
      <c r="W81" s="253"/>
      <c r="X81" s="253"/>
      <c r="Y81" s="253"/>
      <c r="Z81" s="253"/>
      <c r="AA81" s="253"/>
      <c r="AB81" s="243"/>
      <c r="AC81" s="243"/>
      <c r="AD81" s="243"/>
    </row>
    <row r="82" spans="2:30" x14ac:dyDescent="0.2">
      <c r="B82" s="252"/>
      <c r="C82" s="243"/>
      <c r="D82" s="243"/>
      <c r="E82" s="243"/>
      <c r="F82" s="243"/>
      <c r="G82" s="243"/>
      <c r="H82" s="243"/>
      <c r="I82" s="243"/>
      <c r="J82" s="243"/>
      <c r="K82" s="243"/>
      <c r="L82" s="243"/>
      <c r="M82" s="243"/>
      <c r="N82" s="243"/>
      <c r="O82" s="250"/>
      <c r="P82" s="255"/>
      <c r="Q82" s="255"/>
      <c r="R82" s="255"/>
      <c r="S82" s="255"/>
      <c r="T82" s="255"/>
      <c r="U82" s="255"/>
      <c r="V82" s="255"/>
      <c r="W82" s="255"/>
      <c r="X82" s="255"/>
      <c r="Y82" s="255"/>
      <c r="Z82" s="255"/>
      <c r="AA82" s="255"/>
      <c r="AB82" s="243"/>
      <c r="AC82" s="243"/>
      <c r="AD82" s="243"/>
    </row>
    <row r="83" spans="2:30" x14ac:dyDescent="0.2">
      <c r="B83" s="252"/>
      <c r="C83" s="243"/>
      <c r="D83" s="243"/>
      <c r="E83" s="243"/>
      <c r="F83" s="243"/>
      <c r="G83" s="243"/>
      <c r="H83" s="243"/>
      <c r="I83" s="243"/>
      <c r="J83" s="243"/>
      <c r="K83" s="243"/>
      <c r="L83" s="243"/>
      <c r="M83" s="243"/>
      <c r="N83" s="243"/>
      <c r="O83" s="250"/>
      <c r="P83" s="253"/>
      <c r="Q83" s="253"/>
      <c r="R83" s="253"/>
      <c r="S83" s="253"/>
      <c r="T83" s="253"/>
      <c r="U83" s="253"/>
      <c r="V83" s="253"/>
      <c r="W83" s="253"/>
      <c r="X83" s="253"/>
      <c r="Y83" s="253"/>
      <c r="Z83" s="253"/>
      <c r="AA83" s="253"/>
      <c r="AB83" s="243"/>
      <c r="AC83" s="243"/>
      <c r="AD83" s="243"/>
    </row>
    <row r="84" spans="2:30" x14ac:dyDescent="0.2">
      <c r="B84" s="252"/>
      <c r="C84" s="243"/>
      <c r="D84" s="243"/>
      <c r="E84" s="243"/>
      <c r="F84" s="243"/>
      <c r="G84" s="243"/>
      <c r="H84" s="243"/>
      <c r="I84" s="243"/>
      <c r="J84" s="243"/>
      <c r="K84" s="243"/>
      <c r="L84" s="243"/>
      <c r="M84" s="243"/>
      <c r="N84" s="243"/>
      <c r="O84" s="250"/>
      <c r="P84" s="255"/>
      <c r="Q84" s="255"/>
      <c r="R84" s="255"/>
      <c r="S84" s="255"/>
      <c r="T84" s="255"/>
      <c r="U84" s="255"/>
      <c r="V84" s="255"/>
      <c r="W84" s="255"/>
      <c r="X84" s="255"/>
      <c r="Y84" s="255"/>
      <c r="Z84" s="255"/>
      <c r="AA84" s="255"/>
      <c r="AB84" s="243"/>
      <c r="AC84" s="243"/>
      <c r="AD84" s="243"/>
    </row>
    <row r="85" spans="2:30" x14ac:dyDescent="0.2">
      <c r="B85" s="243"/>
      <c r="C85" s="243"/>
      <c r="D85" s="243"/>
      <c r="E85" s="243"/>
      <c r="F85" s="243"/>
      <c r="G85" s="243"/>
      <c r="H85" s="243"/>
      <c r="I85" s="243"/>
      <c r="J85" s="243"/>
      <c r="K85" s="243"/>
      <c r="L85" s="243"/>
      <c r="M85" s="243"/>
      <c r="N85" s="243"/>
      <c r="O85" s="250"/>
      <c r="P85" s="253"/>
      <c r="Q85" s="253"/>
      <c r="R85" s="253"/>
      <c r="S85" s="253"/>
      <c r="T85" s="253"/>
      <c r="U85" s="253"/>
      <c r="V85" s="253"/>
      <c r="W85" s="253"/>
      <c r="X85" s="253"/>
      <c r="Y85" s="253"/>
      <c r="Z85" s="253"/>
      <c r="AA85" s="253"/>
      <c r="AB85" s="243"/>
      <c r="AC85" s="243"/>
      <c r="AD85" s="243"/>
    </row>
    <row r="86" spans="2:30" x14ac:dyDescent="0.2">
      <c r="B86" s="252"/>
      <c r="C86" s="243"/>
      <c r="D86" s="243"/>
      <c r="E86" s="243"/>
      <c r="F86" s="243"/>
      <c r="G86" s="243"/>
      <c r="H86" s="243"/>
      <c r="I86" s="243"/>
      <c r="J86" s="243"/>
      <c r="K86" s="243"/>
      <c r="L86" s="243"/>
      <c r="M86" s="243"/>
      <c r="N86" s="243"/>
      <c r="O86" s="250"/>
      <c r="P86" s="255"/>
      <c r="Q86" s="255"/>
      <c r="R86" s="255"/>
      <c r="S86" s="255"/>
      <c r="T86" s="255"/>
      <c r="U86" s="255"/>
      <c r="V86" s="255"/>
      <c r="W86" s="255"/>
      <c r="X86" s="255"/>
      <c r="Y86" s="255"/>
      <c r="Z86" s="255"/>
      <c r="AA86" s="255"/>
      <c r="AB86" s="243"/>
      <c r="AC86" s="243"/>
      <c r="AD86" s="243"/>
    </row>
    <row r="87" spans="2:30" x14ac:dyDescent="0.2">
      <c r="B87" s="252"/>
      <c r="C87" s="243"/>
      <c r="D87" s="243"/>
      <c r="E87" s="243"/>
      <c r="F87" s="243"/>
      <c r="G87" s="243"/>
      <c r="H87" s="243"/>
      <c r="I87" s="243"/>
      <c r="J87" s="243"/>
      <c r="K87" s="243"/>
      <c r="L87" s="243"/>
      <c r="M87" s="243"/>
      <c r="N87" s="243"/>
      <c r="O87" s="250"/>
      <c r="P87" s="253"/>
      <c r="Q87" s="253"/>
      <c r="R87" s="253"/>
      <c r="S87" s="253"/>
      <c r="T87" s="253"/>
      <c r="U87" s="253"/>
      <c r="V87" s="253"/>
      <c r="W87" s="253"/>
      <c r="X87" s="253"/>
      <c r="Y87" s="253"/>
      <c r="Z87" s="253"/>
      <c r="AA87" s="253"/>
      <c r="AB87" s="243"/>
      <c r="AC87" s="243"/>
      <c r="AD87" s="243"/>
    </row>
    <row r="88" spans="2:30" x14ac:dyDescent="0.2">
      <c r="B88" s="252"/>
      <c r="C88" s="243"/>
      <c r="D88" s="243"/>
      <c r="E88" s="243"/>
      <c r="F88" s="243"/>
      <c r="G88" s="243"/>
      <c r="H88" s="243"/>
      <c r="I88" s="243"/>
      <c r="J88" s="243"/>
      <c r="K88" s="243"/>
      <c r="L88" s="243"/>
      <c r="M88" s="243"/>
      <c r="N88" s="243"/>
      <c r="O88" s="250"/>
      <c r="P88" s="255"/>
      <c r="Q88" s="255"/>
      <c r="R88" s="255"/>
      <c r="S88" s="255"/>
      <c r="T88" s="255"/>
      <c r="U88" s="255"/>
      <c r="V88" s="255"/>
      <c r="W88" s="255"/>
      <c r="X88" s="255"/>
      <c r="Y88" s="255"/>
      <c r="Z88" s="255"/>
      <c r="AA88" s="255"/>
      <c r="AB88" s="243"/>
      <c r="AC88" s="243"/>
      <c r="AD88" s="243"/>
    </row>
    <row r="89" spans="2:30" x14ac:dyDescent="0.2">
      <c r="B89" s="252"/>
      <c r="C89" s="243"/>
      <c r="D89" s="243"/>
      <c r="E89" s="243"/>
      <c r="F89" s="243"/>
      <c r="G89" s="243"/>
      <c r="H89" s="243"/>
      <c r="I89" s="243"/>
      <c r="J89" s="243"/>
      <c r="K89" s="243"/>
      <c r="L89" s="243"/>
      <c r="M89" s="243"/>
      <c r="N89" s="243"/>
      <c r="O89" s="250"/>
      <c r="P89" s="253"/>
      <c r="Q89" s="253"/>
      <c r="R89" s="253"/>
      <c r="S89" s="253"/>
      <c r="T89" s="253"/>
      <c r="U89" s="253"/>
      <c r="V89" s="253"/>
      <c r="W89" s="253"/>
      <c r="X89" s="253"/>
      <c r="Y89" s="253"/>
      <c r="Z89" s="253"/>
      <c r="AA89" s="253"/>
      <c r="AB89" s="243"/>
      <c r="AC89" s="243"/>
      <c r="AD89" s="243"/>
    </row>
    <row r="90" spans="2:30" x14ac:dyDescent="0.2">
      <c r="B90" s="243"/>
      <c r="C90" s="243"/>
      <c r="D90" s="243"/>
      <c r="E90" s="243"/>
      <c r="F90" s="243"/>
      <c r="G90" s="243"/>
      <c r="H90" s="243"/>
      <c r="I90" s="243"/>
      <c r="J90" s="243"/>
      <c r="K90" s="243"/>
      <c r="L90" s="243"/>
      <c r="M90" s="243"/>
      <c r="N90" s="243"/>
      <c r="O90" s="250"/>
      <c r="P90" s="255"/>
      <c r="Q90" s="255"/>
      <c r="R90" s="255"/>
      <c r="S90" s="255"/>
      <c r="T90" s="255"/>
      <c r="U90" s="255"/>
      <c r="V90" s="255"/>
      <c r="W90" s="255"/>
      <c r="X90" s="255"/>
      <c r="Y90" s="255"/>
      <c r="Z90" s="255"/>
      <c r="AA90" s="255"/>
      <c r="AB90" s="243"/>
      <c r="AC90" s="243"/>
      <c r="AD90" s="243"/>
    </row>
    <row r="91" spans="2:30" x14ac:dyDescent="0.2">
      <c r="B91" s="243"/>
      <c r="C91" s="243"/>
      <c r="D91" s="243"/>
      <c r="E91" s="243"/>
      <c r="F91" s="243"/>
      <c r="G91" s="243"/>
      <c r="H91" s="243"/>
      <c r="I91" s="243"/>
      <c r="J91" s="243"/>
      <c r="K91" s="243"/>
      <c r="L91" s="243"/>
      <c r="M91" s="243"/>
      <c r="N91" s="243"/>
      <c r="O91" s="250"/>
      <c r="P91" s="253"/>
      <c r="Q91" s="253"/>
      <c r="R91" s="253"/>
      <c r="S91" s="253"/>
      <c r="T91" s="253"/>
      <c r="U91" s="253"/>
      <c r="V91" s="253"/>
      <c r="W91" s="253"/>
      <c r="X91" s="253"/>
      <c r="Y91" s="253"/>
      <c r="Z91" s="253"/>
      <c r="AA91" s="253"/>
      <c r="AB91" s="243"/>
      <c r="AC91" s="243"/>
      <c r="AD91" s="243"/>
    </row>
    <row r="92" spans="2:30" x14ac:dyDescent="0.2">
      <c r="B92" s="243"/>
      <c r="C92" s="243"/>
      <c r="D92" s="243"/>
      <c r="E92" s="243"/>
      <c r="F92" s="243"/>
      <c r="G92" s="243"/>
      <c r="H92" s="243"/>
      <c r="I92" s="243"/>
      <c r="J92" s="243"/>
      <c r="K92" s="243"/>
      <c r="L92" s="243"/>
      <c r="M92" s="243"/>
      <c r="N92" s="243"/>
      <c r="O92" s="250"/>
      <c r="P92" s="253"/>
      <c r="Q92" s="253"/>
      <c r="R92" s="253"/>
      <c r="S92" s="253"/>
      <c r="T92" s="253"/>
      <c r="U92" s="253"/>
      <c r="V92" s="253"/>
      <c r="W92" s="253"/>
      <c r="X92" s="253"/>
      <c r="Y92" s="253"/>
      <c r="Z92" s="253"/>
      <c r="AA92" s="253"/>
      <c r="AB92" s="243"/>
      <c r="AC92" s="243"/>
      <c r="AD92" s="243"/>
    </row>
    <row r="93" spans="2:30" x14ac:dyDescent="0.2">
      <c r="B93" s="243"/>
      <c r="C93" s="243"/>
      <c r="D93" s="243"/>
      <c r="E93" s="243"/>
      <c r="F93" s="243"/>
      <c r="G93" s="243"/>
      <c r="H93" s="243"/>
      <c r="I93" s="243"/>
      <c r="J93" s="243"/>
      <c r="K93" s="243"/>
      <c r="L93" s="243"/>
      <c r="M93" s="243"/>
      <c r="N93" s="243"/>
      <c r="O93" s="250"/>
      <c r="P93" s="243"/>
      <c r="Q93" s="243"/>
      <c r="R93" s="243"/>
      <c r="S93" s="243"/>
      <c r="T93" s="243"/>
      <c r="U93" s="243"/>
      <c r="V93" s="243"/>
      <c r="W93" s="243"/>
      <c r="X93" s="243"/>
      <c r="Y93" s="243"/>
      <c r="Z93" s="243"/>
      <c r="AA93" s="243"/>
      <c r="AB93" s="243"/>
      <c r="AC93" s="243"/>
      <c r="AD93" s="243"/>
    </row>
    <row r="94" spans="2:30" x14ac:dyDescent="0.2">
      <c r="B94" s="243"/>
      <c r="C94" s="243"/>
      <c r="D94" s="243"/>
      <c r="E94" s="243"/>
      <c r="F94" s="243"/>
      <c r="G94" s="243"/>
      <c r="H94" s="243"/>
      <c r="I94" s="243"/>
      <c r="J94" s="243"/>
      <c r="K94" s="243"/>
      <c r="L94" s="243"/>
      <c r="M94" s="243"/>
      <c r="N94" s="243"/>
      <c r="O94" s="250"/>
      <c r="P94" s="255"/>
      <c r="Q94" s="255"/>
      <c r="R94" s="255"/>
      <c r="S94" s="255"/>
      <c r="T94" s="255"/>
      <c r="U94" s="255"/>
      <c r="V94" s="255"/>
      <c r="W94" s="255"/>
      <c r="X94" s="255"/>
      <c r="Y94" s="255"/>
      <c r="Z94" s="255"/>
      <c r="AA94" s="255"/>
      <c r="AB94" s="243"/>
      <c r="AC94" s="243"/>
      <c r="AD94" s="243"/>
    </row>
    <row r="95" spans="2:30" x14ac:dyDescent="0.2">
      <c r="B95" s="243"/>
      <c r="C95" s="243"/>
      <c r="D95" s="243"/>
      <c r="E95" s="243"/>
      <c r="F95" s="243"/>
      <c r="G95" s="243"/>
      <c r="H95" s="243"/>
      <c r="I95" s="243"/>
      <c r="J95" s="243"/>
      <c r="K95" s="243"/>
      <c r="L95" s="243"/>
      <c r="M95" s="243"/>
      <c r="N95" s="243"/>
      <c r="O95" s="250"/>
      <c r="P95" s="255"/>
      <c r="Q95" s="255"/>
      <c r="R95" s="255"/>
      <c r="S95" s="255"/>
      <c r="T95" s="255"/>
      <c r="U95" s="255"/>
      <c r="V95" s="255"/>
      <c r="W95" s="255"/>
      <c r="X95" s="255"/>
      <c r="Y95" s="255"/>
      <c r="Z95" s="255"/>
      <c r="AA95" s="255"/>
      <c r="AB95" s="243"/>
      <c r="AC95" s="243"/>
      <c r="AD95" s="243"/>
    </row>
    <row r="96" spans="2:30" x14ac:dyDescent="0.2">
      <c r="B96" s="243"/>
      <c r="C96" s="243"/>
      <c r="D96" s="243"/>
      <c r="E96" s="243"/>
      <c r="F96" s="243"/>
      <c r="G96" s="243"/>
      <c r="H96" s="243"/>
      <c r="I96" s="243"/>
      <c r="J96" s="243"/>
      <c r="K96" s="243"/>
      <c r="L96" s="243"/>
      <c r="M96" s="243"/>
      <c r="N96" s="243"/>
      <c r="O96" s="250"/>
      <c r="P96" s="253"/>
      <c r="Q96" s="253"/>
      <c r="R96" s="253"/>
      <c r="S96" s="253"/>
      <c r="T96" s="253"/>
      <c r="U96" s="253"/>
      <c r="V96" s="253"/>
      <c r="W96" s="253"/>
      <c r="X96" s="253"/>
      <c r="Y96" s="253"/>
      <c r="Z96" s="253"/>
      <c r="AA96" s="253"/>
      <c r="AB96" s="243"/>
      <c r="AC96" s="243"/>
      <c r="AD96" s="243"/>
    </row>
    <row r="97" spans="2:30" x14ac:dyDescent="0.2">
      <c r="B97" s="243"/>
      <c r="C97" s="243"/>
      <c r="D97" s="243"/>
      <c r="E97" s="243"/>
      <c r="F97" s="243"/>
      <c r="G97" s="243"/>
      <c r="H97" s="243"/>
      <c r="I97" s="243"/>
      <c r="J97" s="243"/>
      <c r="K97" s="243"/>
      <c r="L97" s="243"/>
      <c r="M97" s="243"/>
      <c r="N97" s="243"/>
      <c r="O97" s="250"/>
      <c r="P97" s="255"/>
      <c r="Q97" s="255"/>
      <c r="R97" s="255"/>
      <c r="S97" s="255"/>
      <c r="T97" s="255"/>
      <c r="U97" s="255"/>
      <c r="V97" s="255"/>
      <c r="W97" s="255"/>
      <c r="X97" s="255"/>
      <c r="Y97" s="255"/>
      <c r="Z97" s="255"/>
      <c r="AA97" s="255"/>
      <c r="AB97" s="243"/>
      <c r="AC97" s="243"/>
      <c r="AD97" s="243"/>
    </row>
    <row r="98" spans="2:30" x14ac:dyDescent="0.2">
      <c r="B98" s="243"/>
      <c r="C98" s="243"/>
      <c r="D98" s="243"/>
      <c r="E98" s="243"/>
      <c r="F98" s="243"/>
      <c r="G98" s="243"/>
      <c r="H98" s="243"/>
      <c r="I98" s="243"/>
      <c r="J98" s="243"/>
      <c r="K98" s="243"/>
      <c r="L98" s="243"/>
      <c r="M98" s="243"/>
      <c r="N98" s="243"/>
      <c r="O98" s="250"/>
      <c r="P98" s="253"/>
      <c r="Q98" s="253"/>
      <c r="R98" s="253"/>
      <c r="S98" s="253"/>
      <c r="T98" s="253"/>
      <c r="U98" s="253"/>
      <c r="V98" s="253"/>
      <c r="W98" s="253"/>
      <c r="X98" s="253"/>
      <c r="Y98" s="253"/>
      <c r="Z98" s="253"/>
      <c r="AA98" s="253"/>
      <c r="AB98" s="243"/>
      <c r="AC98" s="243"/>
      <c r="AD98" s="243"/>
    </row>
    <row r="99" spans="2:30" x14ac:dyDescent="0.2">
      <c r="B99" s="243"/>
      <c r="C99" s="243"/>
      <c r="D99" s="243"/>
      <c r="E99" s="243"/>
      <c r="F99" s="243"/>
      <c r="G99" s="243"/>
      <c r="H99" s="243"/>
      <c r="I99" s="243"/>
      <c r="J99" s="243"/>
      <c r="K99" s="243"/>
      <c r="L99" s="243"/>
      <c r="M99" s="243"/>
      <c r="N99" s="243"/>
      <c r="O99" s="250"/>
      <c r="P99" s="255"/>
      <c r="Q99" s="255"/>
      <c r="R99" s="255"/>
      <c r="S99" s="255"/>
      <c r="T99" s="255"/>
      <c r="U99" s="255"/>
      <c r="V99" s="255"/>
      <c r="W99" s="255"/>
      <c r="X99" s="255"/>
      <c r="Y99" s="255"/>
      <c r="Z99" s="255"/>
      <c r="AA99" s="255"/>
      <c r="AB99" s="243"/>
      <c r="AC99" s="243"/>
      <c r="AD99" s="243"/>
    </row>
    <row r="100" spans="2:30" x14ac:dyDescent="0.2">
      <c r="B100" s="243"/>
      <c r="C100" s="243"/>
      <c r="D100" s="243"/>
      <c r="E100" s="243"/>
      <c r="F100" s="243"/>
      <c r="G100" s="243"/>
      <c r="H100" s="243"/>
      <c r="I100" s="243"/>
      <c r="J100" s="243"/>
      <c r="K100" s="243"/>
      <c r="L100" s="243"/>
      <c r="M100" s="243"/>
      <c r="N100" s="243"/>
      <c r="O100" s="250"/>
      <c r="P100" s="243"/>
      <c r="Q100" s="243"/>
      <c r="R100" s="243"/>
      <c r="S100" s="243"/>
      <c r="T100" s="243"/>
      <c r="U100" s="243"/>
      <c r="V100" s="243"/>
      <c r="W100" s="243"/>
      <c r="X100" s="243"/>
      <c r="Y100" s="243"/>
      <c r="Z100" s="243"/>
      <c r="AA100" s="243"/>
      <c r="AB100" s="243"/>
      <c r="AC100" s="243"/>
      <c r="AD100" s="243"/>
    </row>
    <row r="101" spans="2:30" x14ac:dyDescent="0.2">
      <c r="B101" s="243"/>
      <c r="C101" s="243"/>
      <c r="D101" s="243"/>
      <c r="E101" s="243"/>
      <c r="F101" s="243"/>
      <c r="G101" s="243"/>
      <c r="H101" s="243"/>
      <c r="I101" s="243"/>
      <c r="J101" s="243"/>
      <c r="K101" s="243"/>
      <c r="L101" s="243"/>
      <c r="M101" s="243"/>
      <c r="N101" s="243"/>
      <c r="O101" s="250"/>
      <c r="P101" s="253"/>
      <c r="Q101" s="253"/>
      <c r="R101" s="253"/>
      <c r="S101" s="253"/>
      <c r="T101" s="253"/>
      <c r="U101" s="253"/>
      <c r="V101" s="253"/>
      <c r="W101" s="253"/>
      <c r="X101" s="253"/>
      <c r="Y101" s="253"/>
      <c r="Z101" s="253"/>
      <c r="AA101" s="253"/>
      <c r="AB101" s="243"/>
      <c r="AC101" s="243"/>
      <c r="AD101" s="243"/>
    </row>
    <row r="102" spans="2:30" x14ac:dyDescent="0.2">
      <c r="B102" s="243"/>
      <c r="C102" s="243"/>
      <c r="D102" s="243"/>
      <c r="E102" s="243"/>
      <c r="F102" s="243"/>
      <c r="G102" s="243"/>
      <c r="H102" s="243"/>
      <c r="I102" s="243"/>
      <c r="J102" s="243"/>
      <c r="K102" s="243"/>
      <c r="L102" s="243"/>
      <c r="M102" s="243"/>
      <c r="N102" s="243"/>
      <c r="O102" s="250"/>
      <c r="P102" s="255"/>
      <c r="Q102" s="255"/>
      <c r="R102" s="255"/>
      <c r="S102" s="255"/>
      <c r="T102" s="255"/>
      <c r="U102" s="255"/>
      <c r="V102" s="255"/>
      <c r="W102" s="255"/>
      <c r="X102" s="255"/>
      <c r="Y102" s="255"/>
      <c r="Z102" s="255"/>
      <c r="AA102" s="255"/>
      <c r="AB102" s="243"/>
      <c r="AC102" s="243"/>
      <c r="AD102" s="243"/>
    </row>
    <row r="103" spans="2:30" x14ac:dyDescent="0.2">
      <c r="B103" s="243"/>
      <c r="C103" s="243"/>
      <c r="D103" s="243"/>
      <c r="E103" s="243"/>
      <c r="F103" s="243"/>
      <c r="G103" s="243"/>
      <c r="H103" s="243"/>
      <c r="I103" s="243"/>
      <c r="J103" s="243"/>
      <c r="K103" s="243"/>
      <c r="L103" s="243"/>
      <c r="M103" s="243"/>
      <c r="N103" s="243"/>
      <c r="O103" s="250"/>
      <c r="P103" s="243"/>
      <c r="Q103" s="243"/>
      <c r="R103" s="243"/>
      <c r="S103" s="243"/>
      <c r="T103" s="243"/>
      <c r="U103" s="243"/>
      <c r="V103" s="243"/>
      <c r="W103" s="243"/>
      <c r="X103" s="243"/>
      <c r="Y103" s="243"/>
      <c r="Z103" s="243"/>
      <c r="AA103" s="243"/>
      <c r="AB103" s="243"/>
      <c r="AC103" s="243"/>
      <c r="AD103" s="243"/>
    </row>
    <row r="104" spans="2:30" x14ac:dyDescent="0.2">
      <c r="B104" s="243"/>
      <c r="C104" s="243"/>
      <c r="D104" s="243"/>
      <c r="E104" s="243"/>
      <c r="F104" s="243"/>
      <c r="G104" s="243"/>
      <c r="H104" s="243"/>
      <c r="I104" s="243"/>
      <c r="J104" s="243"/>
      <c r="K104" s="243"/>
      <c r="L104" s="243"/>
      <c r="M104" s="243"/>
      <c r="N104" s="243"/>
      <c r="O104" s="250"/>
      <c r="P104" s="243"/>
      <c r="Q104" s="243"/>
      <c r="R104" s="243"/>
      <c r="S104" s="243"/>
      <c r="T104" s="243"/>
      <c r="U104" s="243"/>
      <c r="V104" s="243"/>
      <c r="W104" s="243"/>
      <c r="X104" s="243"/>
      <c r="Y104" s="243"/>
      <c r="Z104" s="243"/>
      <c r="AA104" s="243"/>
      <c r="AB104" s="243"/>
      <c r="AC104" s="243"/>
      <c r="AD104" s="243"/>
    </row>
    <row r="105" spans="2:30" x14ac:dyDescent="0.2">
      <c r="B105" s="243"/>
      <c r="C105" s="243"/>
      <c r="D105" s="243"/>
      <c r="E105" s="243"/>
      <c r="F105" s="243"/>
      <c r="G105" s="243"/>
      <c r="H105" s="243"/>
      <c r="I105" s="243"/>
      <c r="J105" s="243"/>
      <c r="K105" s="243"/>
      <c r="L105" s="243"/>
      <c r="M105" s="243"/>
      <c r="N105" s="243"/>
      <c r="O105" s="250"/>
      <c r="P105" s="243"/>
      <c r="Q105" s="243"/>
      <c r="R105" s="243"/>
      <c r="S105" s="243"/>
      <c r="T105" s="243"/>
      <c r="U105" s="243"/>
      <c r="V105" s="243"/>
      <c r="W105" s="243"/>
      <c r="X105" s="243"/>
      <c r="Y105" s="243"/>
      <c r="Z105" s="243"/>
      <c r="AA105" s="243"/>
      <c r="AB105" s="243"/>
      <c r="AC105" s="243"/>
      <c r="AD105" s="243"/>
    </row>
    <row r="106" spans="2:30" x14ac:dyDescent="0.2">
      <c r="B106" s="243"/>
      <c r="C106" s="243"/>
      <c r="D106" s="243"/>
      <c r="E106" s="243"/>
      <c r="F106" s="243"/>
      <c r="G106" s="243"/>
      <c r="H106" s="243"/>
      <c r="I106" s="243"/>
      <c r="J106" s="243"/>
      <c r="K106" s="243"/>
      <c r="L106" s="243"/>
      <c r="M106" s="243"/>
      <c r="N106" s="243"/>
      <c r="O106" s="250"/>
      <c r="P106" s="243"/>
      <c r="Q106" s="243"/>
      <c r="R106" s="243"/>
      <c r="S106" s="243"/>
      <c r="T106" s="243"/>
      <c r="U106" s="243"/>
      <c r="V106" s="243"/>
      <c r="W106" s="243"/>
      <c r="X106" s="243"/>
      <c r="Y106" s="243"/>
      <c r="Z106" s="243"/>
      <c r="AA106" s="243"/>
      <c r="AB106" s="243"/>
      <c r="AC106" s="243"/>
      <c r="AD106" s="243"/>
    </row>
    <row r="107" spans="2:30" x14ac:dyDescent="0.2">
      <c r="B107" s="243"/>
      <c r="C107" s="243"/>
      <c r="D107" s="243"/>
      <c r="E107" s="243"/>
      <c r="F107" s="243"/>
      <c r="G107" s="243"/>
      <c r="H107" s="243"/>
      <c r="I107" s="243"/>
      <c r="J107" s="243"/>
      <c r="K107" s="243"/>
      <c r="L107" s="243"/>
      <c r="M107" s="243"/>
      <c r="N107" s="243"/>
      <c r="O107" s="250"/>
      <c r="P107" s="243"/>
      <c r="Q107" s="243"/>
      <c r="R107" s="243"/>
      <c r="S107" s="243"/>
      <c r="T107" s="243"/>
      <c r="U107" s="243"/>
      <c r="V107" s="243"/>
      <c r="W107" s="243"/>
      <c r="X107" s="243"/>
      <c r="Y107" s="243"/>
      <c r="Z107" s="243"/>
      <c r="AA107" s="243"/>
      <c r="AB107" s="243"/>
      <c r="AC107" s="243"/>
      <c r="AD107" s="243"/>
    </row>
    <row r="108" spans="2:30" x14ac:dyDescent="0.2">
      <c r="B108" s="243"/>
      <c r="C108" s="243"/>
      <c r="D108" s="243"/>
      <c r="E108" s="243"/>
      <c r="F108" s="243"/>
      <c r="G108" s="243"/>
      <c r="H108" s="243"/>
      <c r="I108" s="243"/>
      <c r="J108" s="243"/>
      <c r="K108" s="243"/>
      <c r="L108" s="243"/>
      <c r="M108" s="243"/>
      <c r="N108" s="243"/>
      <c r="O108" s="250"/>
      <c r="P108" s="243"/>
      <c r="Q108" s="243"/>
      <c r="R108" s="243"/>
      <c r="S108" s="243"/>
      <c r="T108" s="243"/>
      <c r="U108" s="243"/>
      <c r="V108" s="243"/>
      <c r="W108" s="243"/>
      <c r="X108" s="243"/>
      <c r="Y108" s="243"/>
      <c r="Z108" s="243"/>
      <c r="AA108" s="243"/>
      <c r="AB108" s="243"/>
      <c r="AC108" s="243"/>
      <c r="AD108" s="243"/>
    </row>
    <row r="109" spans="2:30" x14ac:dyDescent="0.2">
      <c r="B109" s="243"/>
      <c r="C109" s="243"/>
      <c r="D109" s="243"/>
      <c r="E109" s="243"/>
      <c r="F109" s="243"/>
      <c r="G109" s="243"/>
      <c r="H109" s="243"/>
      <c r="I109" s="243"/>
      <c r="J109" s="243"/>
      <c r="K109" s="243"/>
      <c r="L109" s="243"/>
      <c r="M109" s="243"/>
      <c r="N109" s="243"/>
      <c r="O109" s="250"/>
      <c r="P109" s="243"/>
      <c r="Q109" s="243"/>
      <c r="R109" s="243"/>
      <c r="S109" s="243"/>
      <c r="T109" s="243"/>
      <c r="U109" s="243"/>
      <c r="V109" s="243"/>
      <c r="W109" s="243"/>
      <c r="X109" s="243"/>
      <c r="Y109" s="243"/>
      <c r="Z109" s="243"/>
      <c r="AA109" s="243"/>
      <c r="AB109" s="243"/>
      <c r="AC109" s="243"/>
      <c r="AD109" s="243"/>
    </row>
    <row r="110" spans="2:30" x14ac:dyDescent="0.2">
      <c r="B110" s="243"/>
      <c r="C110" s="243"/>
      <c r="D110" s="243"/>
      <c r="E110" s="243"/>
      <c r="F110" s="243"/>
      <c r="G110" s="243"/>
      <c r="H110" s="243"/>
      <c r="I110" s="243"/>
      <c r="J110" s="243"/>
      <c r="K110" s="243"/>
      <c r="L110" s="243"/>
      <c r="M110" s="243"/>
      <c r="N110" s="243"/>
      <c r="O110" s="250"/>
      <c r="P110" s="243"/>
      <c r="Q110" s="243"/>
      <c r="R110" s="243"/>
      <c r="S110" s="243"/>
      <c r="T110" s="243"/>
      <c r="U110" s="243"/>
      <c r="V110" s="243"/>
      <c r="W110" s="243"/>
      <c r="X110" s="243"/>
      <c r="Y110" s="243"/>
      <c r="Z110" s="243"/>
      <c r="AA110" s="243"/>
      <c r="AB110" s="243"/>
      <c r="AC110" s="243"/>
      <c r="AD110" s="243"/>
    </row>
    <row r="111" spans="2:30" x14ac:dyDescent="0.2">
      <c r="B111" s="243"/>
      <c r="C111" s="243"/>
      <c r="D111" s="243"/>
      <c r="E111" s="243"/>
      <c r="F111" s="243"/>
      <c r="G111" s="243"/>
      <c r="H111" s="243"/>
      <c r="I111" s="243"/>
      <c r="J111" s="243"/>
      <c r="K111" s="243"/>
      <c r="L111" s="243"/>
      <c r="M111" s="243"/>
      <c r="N111" s="243"/>
      <c r="O111" s="250"/>
      <c r="P111" s="243"/>
      <c r="Q111" s="243"/>
      <c r="R111" s="243"/>
      <c r="S111" s="243"/>
      <c r="T111" s="243"/>
      <c r="U111" s="243"/>
      <c r="V111" s="243"/>
      <c r="W111" s="243"/>
      <c r="X111" s="243"/>
      <c r="Y111" s="243"/>
      <c r="Z111" s="243"/>
      <c r="AA111" s="243"/>
      <c r="AB111" s="243"/>
      <c r="AC111" s="243"/>
      <c r="AD111" s="243"/>
    </row>
    <row r="112" spans="2:30" x14ac:dyDescent="0.2">
      <c r="B112" s="243"/>
      <c r="C112" s="243"/>
      <c r="D112" s="243"/>
      <c r="E112" s="243"/>
      <c r="F112" s="243"/>
      <c r="G112" s="243"/>
      <c r="H112" s="243"/>
      <c r="I112" s="243"/>
      <c r="J112" s="243"/>
      <c r="K112" s="243"/>
      <c r="L112" s="243"/>
      <c r="M112" s="243"/>
      <c r="N112" s="243"/>
      <c r="O112" s="250"/>
      <c r="P112" s="243"/>
      <c r="Q112" s="243"/>
      <c r="R112" s="243"/>
      <c r="S112" s="243"/>
      <c r="T112" s="243"/>
      <c r="U112" s="243"/>
      <c r="V112" s="243"/>
      <c r="W112" s="243"/>
      <c r="X112" s="243"/>
      <c r="Y112" s="243"/>
      <c r="Z112" s="243"/>
      <c r="AA112" s="243"/>
      <c r="AB112" s="243"/>
      <c r="AC112" s="243"/>
      <c r="AD112" s="243"/>
    </row>
    <row r="113" spans="2:30" x14ac:dyDescent="0.2">
      <c r="B113" s="243"/>
      <c r="C113" s="243"/>
      <c r="D113" s="243"/>
      <c r="E113" s="243"/>
      <c r="F113" s="243"/>
      <c r="G113" s="243"/>
      <c r="H113" s="243"/>
      <c r="I113" s="243"/>
      <c r="J113" s="243"/>
      <c r="K113" s="243"/>
      <c r="L113" s="243"/>
      <c r="M113" s="243"/>
      <c r="N113" s="243"/>
      <c r="O113" s="250"/>
      <c r="P113" s="243"/>
      <c r="Q113" s="243"/>
      <c r="R113" s="243"/>
      <c r="S113" s="243"/>
      <c r="T113" s="243"/>
      <c r="U113" s="243"/>
      <c r="V113" s="243"/>
      <c r="W113" s="243"/>
      <c r="X113" s="243"/>
      <c r="Y113" s="243"/>
      <c r="Z113" s="243"/>
      <c r="AA113" s="243"/>
      <c r="AB113" s="243"/>
      <c r="AC113" s="243"/>
      <c r="AD113" s="243"/>
    </row>
    <row r="114" spans="2:30" x14ac:dyDescent="0.2">
      <c r="B114" s="243"/>
      <c r="C114" s="243"/>
      <c r="D114" s="243"/>
      <c r="E114" s="243"/>
      <c r="F114" s="243"/>
      <c r="G114" s="243"/>
      <c r="H114" s="243"/>
      <c r="I114" s="243"/>
      <c r="J114" s="243"/>
      <c r="K114" s="243"/>
      <c r="L114" s="243"/>
      <c r="M114" s="243"/>
      <c r="N114" s="243"/>
      <c r="O114" s="250"/>
      <c r="P114" s="243"/>
      <c r="Q114" s="243"/>
      <c r="R114" s="243"/>
      <c r="S114" s="243"/>
      <c r="T114" s="243"/>
      <c r="U114" s="243"/>
      <c r="V114" s="243"/>
      <c r="W114" s="243"/>
      <c r="X114" s="243"/>
      <c r="Y114" s="243"/>
      <c r="Z114" s="243"/>
      <c r="AA114" s="243"/>
      <c r="AB114" s="243"/>
      <c r="AC114" s="243"/>
      <c r="AD114" s="243"/>
    </row>
    <row r="115" spans="2:30" x14ac:dyDescent="0.2">
      <c r="B115" s="243"/>
      <c r="C115" s="243"/>
      <c r="D115" s="243"/>
      <c r="E115" s="243"/>
      <c r="F115" s="243"/>
      <c r="G115" s="243"/>
      <c r="H115" s="243"/>
      <c r="I115" s="243"/>
      <c r="J115" s="243"/>
      <c r="K115" s="243"/>
      <c r="L115" s="243"/>
      <c r="M115" s="243"/>
      <c r="N115" s="243"/>
      <c r="O115" s="250"/>
      <c r="P115" s="243"/>
      <c r="Q115" s="243"/>
      <c r="R115" s="243"/>
      <c r="S115" s="243"/>
      <c r="T115" s="243"/>
      <c r="U115" s="243"/>
      <c r="V115" s="243"/>
      <c r="W115" s="243"/>
      <c r="X115" s="243"/>
      <c r="Y115" s="243"/>
      <c r="Z115" s="243"/>
      <c r="AA115" s="243"/>
      <c r="AB115" s="243"/>
      <c r="AC115" s="243"/>
      <c r="AD115" s="243"/>
    </row>
    <row r="116" spans="2:30" x14ac:dyDescent="0.2">
      <c r="B116" s="243"/>
      <c r="C116" s="243"/>
      <c r="D116" s="243"/>
      <c r="E116" s="243"/>
      <c r="F116" s="243"/>
      <c r="G116" s="243"/>
      <c r="H116" s="243"/>
      <c r="I116" s="243"/>
      <c r="J116" s="243"/>
      <c r="K116" s="243"/>
      <c r="L116" s="243"/>
      <c r="M116" s="243"/>
      <c r="N116" s="243"/>
      <c r="O116" s="250"/>
      <c r="P116" s="243"/>
      <c r="Q116" s="243"/>
      <c r="R116" s="243"/>
      <c r="S116" s="243"/>
      <c r="T116" s="243"/>
      <c r="U116" s="243"/>
      <c r="V116" s="243"/>
      <c r="W116" s="243"/>
      <c r="X116" s="243"/>
      <c r="Y116" s="243"/>
      <c r="Z116" s="243"/>
      <c r="AA116" s="243"/>
      <c r="AB116" s="243"/>
      <c r="AC116" s="243"/>
      <c r="AD116" s="243"/>
    </row>
    <row r="117" spans="2:30" x14ac:dyDescent="0.2">
      <c r="B117" s="243"/>
      <c r="C117" s="243"/>
      <c r="D117" s="243"/>
      <c r="E117" s="243"/>
      <c r="F117" s="243"/>
      <c r="G117" s="243"/>
      <c r="H117" s="243"/>
      <c r="I117" s="243"/>
      <c r="J117" s="243"/>
      <c r="K117" s="243"/>
      <c r="L117" s="243"/>
      <c r="M117" s="243"/>
      <c r="N117" s="243"/>
      <c r="O117" s="250"/>
      <c r="P117" s="243"/>
      <c r="Q117" s="243"/>
      <c r="R117" s="243"/>
      <c r="S117" s="243"/>
      <c r="T117" s="243"/>
      <c r="U117" s="243"/>
      <c r="V117" s="243"/>
      <c r="W117" s="243"/>
      <c r="X117" s="243"/>
      <c r="Y117" s="243"/>
      <c r="Z117" s="243"/>
      <c r="AA117" s="243"/>
      <c r="AB117" s="243"/>
      <c r="AC117" s="243"/>
      <c r="AD117" s="243"/>
    </row>
    <row r="118" spans="2:30" x14ac:dyDescent="0.2">
      <c r="B118" s="243"/>
      <c r="C118" s="243"/>
      <c r="D118" s="243"/>
      <c r="E118" s="243"/>
      <c r="F118" s="243"/>
      <c r="G118" s="243"/>
      <c r="H118" s="243"/>
      <c r="I118" s="243"/>
      <c r="J118" s="243"/>
      <c r="K118" s="243"/>
      <c r="L118" s="243"/>
      <c r="M118" s="243"/>
      <c r="N118" s="243"/>
      <c r="O118" s="250"/>
      <c r="P118" s="243"/>
      <c r="Q118" s="243"/>
      <c r="R118" s="243"/>
      <c r="S118" s="243"/>
      <c r="T118" s="243"/>
      <c r="U118" s="243"/>
      <c r="V118" s="243"/>
      <c r="W118" s="243"/>
      <c r="X118" s="243"/>
      <c r="Y118" s="243"/>
      <c r="Z118" s="243"/>
      <c r="AA118" s="243"/>
      <c r="AB118" s="243"/>
      <c r="AC118" s="243"/>
      <c r="AD118" s="243"/>
    </row>
    <row r="119" spans="2:30" x14ac:dyDescent="0.2">
      <c r="B119" s="243"/>
      <c r="C119" s="243"/>
      <c r="D119" s="243"/>
      <c r="E119" s="243"/>
      <c r="F119" s="243"/>
      <c r="G119" s="243"/>
      <c r="H119" s="243"/>
      <c r="I119" s="243"/>
      <c r="J119" s="243"/>
      <c r="K119" s="243"/>
      <c r="L119" s="243"/>
      <c r="M119" s="243"/>
      <c r="N119" s="243"/>
      <c r="O119" s="250"/>
      <c r="P119" s="243"/>
      <c r="Q119" s="243"/>
      <c r="R119" s="243"/>
      <c r="S119" s="243"/>
      <c r="T119" s="243"/>
      <c r="U119" s="243"/>
      <c r="V119" s="243"/>
      <c r="W119" s="243"/>
      <c r="X119" s="243"/>
      <c r="Y119" s="243"/>
      <c r="Z119" s="243"/>
      <c r="AA119" s="243"/>
      <c r="AB119" s="243"/>
      <c r="AC119" s="243"/>
      <c r="AD119" s="243"/>
    </row>
    <row r="120" spans="2:30" x14ac:dyDescent="0.2">
      <c r="B120" s="243"/>
      <c r="C120" s="243"/>
      <c r="D120" s="243"/>
      <c r="E120" s="243"/>
      <c r="F120" s="243"/>
      <c r="G120" s="243"/>
      <c r="H120" s="243"/>
      <c r="I120" s="243"/>
      <c r="J120" s="243"/>
      <c r="K120" s="243"/>
      <c r="L120" s="243"/>
      <c r="M120" s="243"/>
      <c r="N120" s="243"/>
      <c r="O120" s="250"/>
      <c r="P120" s="243"/>
      <c r="Q120" s="243"/>
      <c r="R120" s="243"/>
      <c r="S120" s="243"/>
      <c r="T120" s="243"/>
      <c r="U120" s="243"/>
      <c r="V120" s="243"/>
      <c r="W120" s="243"/>
      <c r="X120" s="243"/>
      <c r="Y120" s="243"/>
      <c r="Z120" s="243"/>
      <c r="AA120" s="243"/>
      <c r="AB120" s="243"/>
      <c r="AC120" s="243"/>
      <c r="AD120" s="243"/>
    </row>
    <row r="121" spans="2:30" x14ac:dyDescent="0.2">
      <c r="B121" s="243"/>
      <c r="C121" s="243"/>
      <c r="D121" s="243"/>
      <c r="E121" s="243"/>
      <c r="F121" s="243"/>
      <c r="G121" s="243"/>
      <c r="H121" s="243"/>
      <c r="I121" s="243"/>
      <c r="J121" s="243"/>
      <c r="K121" s="243"/>
      <c r="L121" s="243"/>
      <c r="M121" s="243"/>
      <c r="N121" s="243"/>
      <c r="O121" s="250"/>
      <c r="P121" s="243"/>
      <c r="Q121" s="243"/>
      <c r="R121" s="243"/>
      <c r="S121" s="243"/>
      <c r="T121" s="243"/>
      <c r="U121" s="243"/>
      <c r="V121" s="243"/>
      <c r="W121" s="243"/>
      <c r="X121" s="243"/>
      <c r="Y121" s="243"/>
      <c r="Z121" s="243"/>
      <c r="AA121" s="243"/>
      <c r="AB121" s="243"/>
      <c r="AC121" s="243"/>
      <c r="AD121" s="243"/>
    </row>
    <row r="122" spans="2:30" x14ac:dyDescent="0.2">
      <c r="B122" s="243"/>
      <c r="C122" s="243"/>
      <c r="D122" s="243"/>
      <c r="E122" s="243"/>
      <c r="F122" s="243"/>
      <c r="G122" s="243"/>
      <c r="H122" s="243"/>
      <c r="I122" s="243"/>
      <c r="J122" s="243"/>
      <c r="K122" s="243"/>
      <c r="L122" s="243"/>
      <c r="M122" s="243"/>
      <c r="N122" s="243"/>
      <c r="O122" s="250"/>
      <c r="P122" s="243"/>
      <c r="Q122" s="243"/>
      <c r="R122" s="243"/>
      <c r="S122" s="243"/>
      <c r="T122" s="243"/>
      <c r="U122" s="243"/>
      <c r="V122" s="243"/>
      <c r="W122" s="243"/>
      <c r="X122" s="243"/>
      <c r="Y122" s="243"/>
      <c r="Z122" s="243"/>
      <c r="AA122" s="243"/>
      <c r="AB122" s="243"/>
      <c r="AC122" s="243"/>
      <c r="AD122" s="243"/>
    </row>
    <row r="123" spans="2:30" x14ac:dyDescent="0.2">
      <c r="B123" s="243"/>
      <c r="C123" s="243"/>
      <c r="D123" s="243"/>
      <c r="E123" s="243"/>
      <c r="F123" s="243"/>
      <c r="G123" s="243"/>
      <c r="H123" s="243"/>
      <c r="I123" s="243"/>
      <c r="J123" s="243"/>
      <c r="K123" s="243"/>
      <c r="L123" s="243"/>
      <c r="M123" s="243"/>
      <c r="N123" s="243"/>
      <c r="O123" s="250"/>
      <c r="P123" s="243"/>
      <c r="Q123" s="243"/>
      <c r="R123" s="243"/>
      <c r="S123" s="243"/>
      <c r="T123" s="243"/>
      <c r="U123" s="243"/>
      <c r="V123" s="243"/>
      <c r="W123" s="243"/>
      <c r="X123" s="243"/>
      <c r="Y123" s="243"/>
      <c r="Z123" s="243"/>
      <c r="AA123" s="243"/>
      <c r="AB123" s="243"/>
      <c r="AC123" s="243"/>
      <c r="AD123" s="243"/>
    </row>
    <row r="124" spans="2:30" x14ac:dyDescent="0.2">
      <c r="B124" s="243"/>
      <c r="C124" s="243"/>
      <c r="D124" s="243"/>
      <c r="E124" s="243"/>
      <c r="F124" s="243"/>
      <c r="G124" s="243"/>
      <c r="H124" s="243"/>
      <c r="I124" s="243"/>
      <c r="J124" s="243"/>
      <c r="K124" s="243"/>
      <c r="L124" s="243"/>
      <c r="M124" s="243"/>
      <c r="N124" s="243"/>
      <c r="O124" s="250"/>
      <c r="P124" s="243"/>
      <c r="Q124" s="243"/>
      <c r="R124" s="243"/>
      <c r="S124" s="243"/>
      <c r="T124" s="243"/>
      <c r="U124" s="243"/>
      <c r="V124" s="243"/>
      <c r="W124" s="243"/>
      <c r="X124" s="243"/>
      <c r="Y124" s="243"/>
      <c r="Z124" s="243"/>
      <c r="AA124" s="243"/>
      <c r="AB124" s="243"/>
      <c r="AC124" s="243"/>
      <c r="AD124" s="243"/>
    </row>
    <row r="125" spans="2:30" x14ac:dyDescent="0.2">
      <c r="B125" s="243"/>
      <c r="C125" s="243"/>
      <c r="D125" s="243"/>
      <c r="E125" s="243"/>
      <c r="F125" s="243"/>
      <c r="G125" s="243"/>
      <c r="H125" s="243"/>
      <c r="I125" s="243"/>
      <c r="J125" s="243"/>
      <c r="K125" s="243"/>
      <c r="L125" s="243"/>
      <c r="M125" s="243"/>
      <c r="N125" s="243"/>
      <c r="O125" s="250"/>
      <c r="P125" s="243"/>
      <c r="Q125" s="243"/>
      <c r="R125" s="243"/>
      <c r="S125" s="243"/>
      <c r="T125" s="243"/>
      <c r="U125" s="243"/>
      <c r="V125" s="243"/>
      <c r="W125" s="243"/>
      <c r="X125" s="243"/>
      <c r="Y125" s="243"/>
      <c r="Z125" s="243"/>
      <c r="AA125" s="243"/>
      <c r="AB125" s="243"/>
      <c r="AC125" s="243"/>
      <c r="AD125" s="243"/>
    </row>
    <row r="126" spans="2:30" x14ac:dyDescent="0.2">
      <c r="B126" s="243"/>
      <c r="C126" s="243"/>
      <c r="D126" s="243"/>
      <c r="E126" s="243"/>
      <c r="F126" s="243"/>
      <c r="G126" s="243"/>
      <c r="H126" s="243"/>
      <c r="I126" s="243"/>
      <c r="J126" s="243"/>
      <c r="K126" s="243"/>
      <c r="L126" s="243"/>
      <c r="M126" s="243"/>
      <c r="N126" s="243"/>
      <c r="O126" s="250"/>
      <c r="P126" s="243"/>
      <c r="Q126" s="243"/>
      <c r="R126" s="243"/>
      <c r="S126" s="243"/>
      <c r="T126" s="243"/>
      <c r="U126" s="243"/>
      <c r="V126" s="243"/>
      <c r="W126" s="243"/>
      <c r="X126" s="243"/>
      <c r="Y126" s="243"/>
      <c r="Z126" s="243"/>
      <c r="AA126" s="243"/>
      <c r="AB126" s="243"/>
      <c r="AC126" s="243"/>
      <c r="AD126" s="243"/>
    </row>
    <row r="127" spans="2:30" x14ac:dyDescent="0.2">
      <c r="B127" s="243"/>
      <c r="C127" s="243"/>
      <c r="D127" s="243"/>
      <c r="E127" s="243"/>
      <c r="F127" s="243"/>
      <c r="G127" s="243"/>
      <c r="H127" s="243"/>
      <c r="I127" s="243"/>
      <c r="J127" s="243"/>
      <c r="K127" s="243"/>
      <c r="L127" s="243"/>
      <c r="M127" s="243"/>
      <c r="N127" s="243"/>
      <c r="O127" s="250"/>
      <c r="P127" s="243"/>
      <c r="Q127" s="243"/>
      <c r="R127" s="243"/>
      <c r="S127" s="243"/>
      <c r="T127" s="243"/>
      <c r="U127" s="243"/>
      <c r="V127" s="243"/>
      <c r="W127" s="243"/>
      <c r="X127" s="243"/>
      <c r="Y127" s="243"/>
      <c r="Z127" s="243"/>
      <c r="AA127" s="243"/>
      <c r="AB127" s="243"/>
      <c r="AC127" s="243"/>
      <c r="AD127" s="243"/>
    </row>
    <row r="128" spans="2:30" x14ac:dyDescent="0.2">
      <c r="B128" s="243"/>
      <c r="C128" s="243"/>
      <c r="D128" s="243"/>
      <c r="E128" s="243"/>
      <c r="F128" s="243"/>
      <c r="G128" s="243"/>
      <c r="H128" s="243"/>
      <c r="I128" s="243"/>
      <c r="J128" s="243"/>
      <c r="K128" s="243"/>
      <c r="L128" s="243"/>
      <c r="M128" s="243"/>
      <c r="N128" s="243"/>
      <c r="O128" s="250"/>
      <c r="P128" s="243"/>
      <c r="Q128" s="243"/>
      <c r="R128" s="243"/>
      <c r="S128" s="243"/>
      <c r="T128" s="243"/>
      <c r="U128" s="243"/>
      <c r="V128" s="243"/>
      <c r="W128" s="243"/>
      <c r="X128" s="243"/>
      <c r="Y128" s="243"/>
      <c r="Z128" s="243"/>
      <c r="AA128" s="243"/>
      <c r="AB128" s="243"/>
      <c r="AC128" s="243"/>
      <c r="AD128" s="243"/>
    </row>
    <row r="129" spans="2:30" x14ac:dyDescent="0.2">
      <c r="B129" s="243"/>
      <c r="C129" s="243"/>
      <c r="D129" s="243"/>
      <c r="E129" s="243"/>
      <c r="F129" s="243"/>
      <c r="G129" s="243"/>
      <c r="H129" s="243"/>
      <c r="I129" s="243"/>
      <c r="J129" s="243"/>
      <c r="K129" s="243"/>
      <c r="L129" s="243"/>
      <c r="M129" s="243"/>
      <c r="N129" s="243"/>
      <c r="O129" s="250"/>
      <c r="P129" s="243"/>
      <c r="Q129" s="243"/>
      <c r="R129" s="243"/>
      <c r="S129" s="243"/>
      <c r="T129" s="243"/>
      <c r="U129" s="243"/>
      <c r="V129" s="243"/>
      <c r="W129" s="243"/>
      <c r="X129" s="243"/>
      <c r="Y129" s="243"/>
      <c r="Z129" s="243"/>
      <c r="AA129" s="243"/>
      <c r="AB129" s="243"/>
      <c r="AC129" s="243"/>
      <c r="AD129" s="243"/>
    </row>
    <row r="130" spans="2:30" x14ac:dyDescent="0.2">
      <c r="B130" s="243"/>
      <c r="C130" s="243"/>
      <c r="D130" s="243"/>
      <c r="E130" s="243"/>
      <c r="F130" s="243"/>
      <c r="G130" s="243"/>
      <c r="H130" s="243"/>
      <c r="I130" s="243"/>
      <c r="J130" s="243"/>
      <c r="K130" s="243"/>
      <c r="L130" s="243"/>
      <c r="M130" s="243"/>
      <c r="N130" s="243"/>
      <c r="O130" s="250"/>
      <c r="P130" s="243"/>
      <c r="Q130" s="243"/>
      <c r="R130" s="243"/>
      <c r="S130" s="243"/>
      <c r="T130" s="243"/>
      <c r="U130" s="243"/>
      <c r="V130" s="243"/>
      <c r="W130" s="243"/>
      <c r="X130" s="243"/>
      <c r="Y130" s="243"/>
      <c r="Z130" s="243"/>
      <c r="AA130" s="243"/>
      <c r="AB130" s="243"/>
      <c r="AC130" s="243"/>
      <c r="AD130" s="243"/>
    </row>
    <row r="131" spans="2:30" x14ac:dyDescent="0.2">
      <c r="B131" s="243"/>
      <c r="C131" s="243"/>
      <c r="D131" s="243"/>
      <c r="E131" s="243"/>
      <c r="F131" s="243"/>
      <c r="G131" s="243"/>
      <c r="H131" s="243"/>
      <c r="I131" s="243"/>
      <c r="J131" s="243"/>
      <c r="K131" s="243"/>
      <c r="L131" s="243"/>
      <c r="M131" s="243"/>
      <c r="N131" s="243"/>
      <c r="O131" s="250"/>
      <c r="P131" s="243"/>
      <c r="Q131" s="243"/>
      <c r="R131" s="243"/>
      <c r="S131" s="243"/>
      <c r="T131" s="243"/>
      <c r="U131" s="243"/>
      <c r="V131" s="243"/>
      <c r="W131" s="243"/>
      <c r="X131" s="243"/>
      <c r="Y131" s="243"/>
      <c r="Z131" s="243"/>
      <c r="AA131" s="243"/>
      <c r="AB131" s="243"/>
      <c r="AC131" s="243"/>
      <c r="AD131" s="243"/>
    </row>
    <row r="132" spans="2:30" x14ac:dyDescent="0.2">
      <c r="B132" s="243"/>
      <c r="C132" s="243"/>
      <c r="D132" s="243"/>
      <c r="E132" s="243"/>
      <c r="F132" s="243"/>
      <c r="G132" s="243"/>
      <c r="H132" s="243"/>
      <c r="I132" s="243"/>
      <c r="J132" s="243"/>
      <c r="K132" s="243"/>
      <c r="L132" s="243"/>
      <c r="M132" s="243"/>
      <c r="N132" s="243"/>
      <c r="O132" s="250"/>
      <c r="P132" s="243"/>
      <c r="Q132" s="243"/>
      <c r="R132" s="243"/>
      <c r="S132" s="243"/>
      <c r="T132" s="243"/>
      <c r="U132" s="243"/>
      <c r="V132" s="243"/>
      <c r="W132" s="243"/>
      <c r="X132" s="243"/>
      <c r="Y132" s="243"/>
      <c r="Z132" s="243"/>
      <c r="AA132" s="243"/>
      <c r="AB132" s="243"/>
      <c r="AC132" s="243"/>
      <c r="AD132" s="243"/>
    </row>
    <row r="133" spans="2:30" x14ac:dyDescent="0.2">
      <c r="B133" s="243"/>
      <c r="C133" s="243"/>
      <c r="D133" s="243"/>
      <c r="E133" s="243"/>
      <c r="F133" s="243"/>
      <c r="G133" s="243"/>
      <c r="H133" s="243"/>
      <c r="I133" s="243"/>
      <c r="J133" s="243"/>
      <c r="K133" s="243"/>
      <c r="L133" s="243"/>
      <c r="M133" s="243"/>
      <c r="N133" s="243"/>
      <c r="O133" s="250"/>
      <c r="P133" s="243"/>
      <c r="Q133" s="243"/>
      <c r="R133" s="243"/>
      <c r="S133" s="243"/>
      <c r="T133" s="243"/>
      <c r="U133" s="243"/>
      <c r="V133" s="243"/>
      <c r="W133" s="243"/>
      <c r="X133" s="243"/>
      <c r="Y133" s="243"/>
      <c r="Z133" s="243"/>
      <c r="AA133" s="243"/>
      <c r="AB133" s="243"/>
      <c r="AC133" s="243"/>
      <c r="AD133" s="243"/>
    </row>
    <row r="134" spans="2:30" x14ac:dyDescent="0.2">
      <c r="B134" s="243"/>
      <c r="C134" s="243"/>
      <c r="D134" s="243"/>
      <c r="E134" s="243"/>
      <c r="F134" s="243"/>
      <c r="G134" s="243"/>
      <c r="H134" s="243"/>
      <c r="I134" s="243"/>
      <c r="J134" s="243"/>
      <c r="K134" s="243"/>
      <c r="L134" s="243"/>
      <c r="M134" s="243"/>
      <c r="N134" s="243"/>
      <c r="O134" s="250"/>
      <c r="P134" s="243"/>
      <c r="Q134" s="243"/>
      <c r="R134" s="243"/>
      <c r="S134" s="243"/>
      <c r="T134" s="243"/>
      <c r="U134" s="243"/>
      <c r="V134" s="243"/>
      <c r="W134" s="243"/>
      <c r="X134" s="243"/>
      <c r="Y134" s="243"/>
      <c r="Z134" s="243"/>
      <c r="AA134" s="243"/>
      <c r="AB134" s="243"/>
      <c r="AC134" s="243"/>
      <c r="AD134" s="243"/>
    </row>
    <row r="135" spans="2:30" x14ac:dyDescent="0.2">
      <c r="B135" s="243"/>
      <c r="C135" s="243"/>
      <c r="D135" s="243"/>
      <c r="E135" s="243"/>
      <c r="F135" s="243"/>
      <c r="G135" s="243"/>
      <c r="H135" s="243"/>
      <c r="I135" s="243"/>
      <c r="J135" s="243"/>
      <c r="K135" s="243"/>
      <c r="L135" s="243"/>
      <c r="M135" s="243"/>
      <c r="N135" s="243"/>
      <c r="O135" s="250"/>
      <c r="P135" s="243"/>
      <c r="Q135" s="243"/>
      <c r="R135" s="243"/>
      <c r="S135" s="243"/>
      <c r="T135" s="243"/>
      <c r="U135" s="243"/>
      <c r="V135" s="243"/>
      <c r="W135" s="243"/>
      <c r="X135" s="243"/>
      <c r="Y135" s="243"/>
      <c r="Z135" s="243"/>
      <c r="AA135" s="243"/>
      <c r="AB135" s="243"/>
      <c r="AC135" s="243"/>
      <c r="AD135" s="243"/>
    </row>
    <row r="136" spans="2:30" x14ac:dyDescent="0.2">
      <c r="B136" s="243"/>
      <c r="C136" s="243"/>
      <c r="D136" s="243"/>
      <c r="E136" s="243"/>
      <c r="F136" s="243"/>
      <c r="G136" s="243"/>
      <c r="H136" s="243"/>
      <c r="I136" s="243"/>
      <c r="J136" s="243"/>
      <c r="K136" s="243"/>
      <c r="L136" s="243"/>
      <c r="M136" s="243"/>
      <c r="N136" s="243"/>
      <c r="O136" s="250"/>
      <c r="P136" s="243"/>
      <c r="Q136" s="243"/>
      <c r="R136" s="243"/>
      <c r="S136" s="243"/>
      <c r="T136" s="243"/>
      <c r="U136" s="243"/>
      <c r="V136" s="243"/>
      <c r="W136" s="243"/>
      <c r="X136" s="243"/>
      <c r="Y136" s="243"/>
      <c r="Z136" s="243"/>
      <c r="AA136" s="243"/>
      <c r="AB136" s="243"/>
      <c r="AC136" s="243"/>
      <c r="AD136" s="243"/>
    </row>
    <row r="137" spans="2:30" x14ac:dyDescent="0.2">
      <c r="B137" s="243"/>
      <c r="C137" s="243"/>
      <c r="D137" s="243"/>
      <c r="E137" s="243"/>
      <c r="F137" s="243"/>
      <c r="G137" s="243"/>
      <c r="H137" s="243"/>
      <c r="I137" s="243"/>
      <c r="J137" s="243"/>
      <c r="K137" s="243"/>
      <c r="L137" s="243"/>
      <c r="M137" s="243"/>
      <c r="N137" s="243"/>
      <c r="O137" s="250"/>
      <c r="P137" s="243"/>
      <c r="Q137" s="243"/>
      <c r="R137" s="243"/>
      <c r="S137" s="243"/>
      <c r="T137" s="243"/>
      <c r="U137" s="243"/>
      <c r="V137" s="243"/>
      <c r="W137" s="243"/>
      <c r="X137" s="243"/>
      <c r="Y137" s="243"/>
      <c r="Z137" s="243"/>
      <c r="AA137" s="243"/>
      <c r="AB137" s="243"/>
      <c r="AC137" s="243"/>
      <c r="AD137" s="243"/>
    </row>
    <row r="138" spans="2:30" x14ac:dyDescent="0.2">
      <c r="B138" s="243"/>
      <c r="C138" s="243"/>
      <c r="D138" s="243"/>
      <c r="E138" s="243"/>
      <c r="F138" s="243"/>
      <c r="G138" s="243"/>
      <c r="H138" s="243"/>
      <c r="I138" s="243"/>
      <c r="J138" s="243"/>
      <c r="K138" s="243"/>
      <c r="L138" s="243"/>
      <c r="M138" s="243"/>
      <c r="N138" s="243"/>
      <c r="O138" s="250"/>
      <c r="P138" s="243"/>
      <c r="Q138" s="243"/>
      <c r="R138" s="243"/>
      <c r="S138" s="243"/>
      <c r="T138" s="243"/>
      <c r="U138" s="243"/>
      <c r="V138" s="243"/>
      <c r="W138" s="243"/>
      <c r="X138" s="243"/>
      <c r="Y138" s="243"/>
      <c r="Z138" s="243"/>
      <c r="AA138" s="243"/>
      <c r="AB138" s="243"/>
      <c r="AC138" s="243"/>
      <c r="AD138" s="243"/>
    </row>
    <row r="139" spans="2:30" x14ac:dyDescent="0.2">
      <c r="B139" s="243"/>
      <c r="C139" s="243"/>
      <c r="D139" s="243"/>
      <c r="E139" s="243"/>
      <c r="F139" s="243"/>
      <c r="G139" s="243"/>
      <c r="H139" s="243"/>
      <c r="I139" s="243"/>
      <c r="J139" s="243"/>
      <c r="K139" s="243"/>
      <c r="L139" s="243"/>
      <c r="M139" s="243"/>
      <c r="N139" s="243"/>
      <c r="O139" s="250"/>
      <c r="P139" s="243"/>
      <c r="Q139" s="243"/>
      <c r="R139" s="243"/>
      <c r="S139" s="243"/>
      <c r="T139" s="243"/>
      <c r="U139" s="243"/>
      <c r="V139" s="243"/>
      <c r="W139" s="243"/>
      <c r="X139" s="243"/>
      <c r="Y139" s="243"/>
      <c r="Z139" s="243"/>
      <c r="AA139" s="243"/>
      <c r="AB139" s="243"/>
      <c r="AC139" s="243"/>
      <c r="AD139" s="243"/>
    </row>
    <row r="140" spans="2:30" x14ac:dyDescent="0.2">
      <c r="B140" s="243"/>
      <c r="C140" s="243"/>
      <c r="D140" s="243"/>
      <c r="E140" s="243"/>
      <c r="F140" s="243"/>
      <c r="G140" s="243"/>
      <c r="H140" s="243"/>
      <c r="I140" s="243"/>
      <c r="J140" s="243"/>
      <c r="K140" s="243"/>
      <c r="L140" s="243"/>
      <c r="M140" s="243"/>
      <c r="N140" s="243"/>
      <c r="O140" s="250"/>
      <c r="P140" s="243"/>
      <c r="Q140" s="243"/>
      <c r="R140" s="243"/>
      <c r="S140" s="243"/>
      <c r="T140" s="243"/>
      <c r="U140" s="243"/>
      <c r="V140" s="243"/>
      <c r="W140" s="243"/>
      <c r="X140" s="243"/>
      <c r="Y140" s="243"/>
      <c r="Z140" s="243"/>
      <c r="AA140" s="243"/>
      <c r="AB140" s="243"/>
      <c r="AC140" s="243"/>
      <c r="AD140" s="243"/>
    </row>
    <row r="141" spans="2:30" x14ac:dyDescent="0.2">
      <c r="B141" s="243"/>
      <c r="C141" s="243"/>
      <c r="D141" s="243"/>
      <c r="E141" s="243"/>
      <c r="F141" s="243"/>
      <c r="G141" s="243"/>
      <c r="H141" s="243"/>
      <c r="I141" s="243"/>
      <c r="J141" s="243"/>
      <c r="K141" s="243"/>
      <c r="L141" s="243"/>
      <c r="M141" s="243"/>
      <c r="N141" s="243"/>
      <c r="O141" s="250"/>
      <c r="P141" s="243"/>
      <c r="Q141" s="243"/>
      <c r="R141" s="243"/>
      <c r="S141" s="243"/>
      <c r="T141" s="243"/>
      <c r="U141" s="243"/>
      <c r="V141" s="243"/>
      <c r="W141" s="243"/>
      <c r="X141" s="243"/>
      <c r="Y141" s="243"/>
      <c r="Z141" s="243"/>
      <c r="AA141" s="243"/>
      <c r="AB141" s="243"/>
      <c r="AC141" s="243"/>
      <c r="AD141" s="243"/>
    </row>
    <row r="142" spans="2:30" x14ac:dyDescent="0.2">
      <c r="B142" s="243"/>
      <c r="C142" s="243"/>
      <c r="D142" s="243"/>
      <c r="E142" s="243"/>
      <c r="F142" s="243"/>
      <c r="G142" s="243"/>
      <c r="H142" s="243"/>
      <c r="I142" s="243"/>
      <c r="J142" s="243"/>
      <c r="K142" s="243"/>
      <c r="L142" s="243"/>
      <c r="M142" s="243"/>
      <c r="N142" s="243"/>
      <c r="O142" s="250"/>
      <c r="P142" s="243"/>
      <c r="Q142" s="243"/>
      <c r="R142" s="243"/>
      <c r="S142" s="243"/>
      <c r="T142" s="243"/>
      <c r="U142" s="243"/>
      <c r="V142" s="243"/>
      <c r="W142" s="243"/>
      <c r="X142" s="243"/>
      <c r="Y142" s="243"/>
      <c r="Z142" s="243"/>
      <c r="AA142" s="243"/>
      <c r="AB142" s="243"/>
      <c r="AC142" s="243"/>
      <c r="AD142" s="243"/>
    </row>
    <row r="143" spans="2:30" x14ac:dyDescent="0.2">
      <c r="B143" s="243"/>
      <c r="C143" s="243"/>
      <c r="D143" s="243"/>
      <c r="E143" s="243"/>
      <c r="F143" s="243"/>
      <c r="G143" s="243"/>
      <c r="H143" s="243"/>
      <c r="I143" s="243"/>
      <c r="J143" s="243"/>
      <c r="K143" s="243"/>
      <c r="L143" s="243"/>
      <c r="M143" s="243"/>
      <c r="N143" s="243"/>
      <c r="O143" s="250"/>
      <c r="P143" s="243"/>
      <c r="Q143" s="243"/>
      <c r="R143" s="243"/>
      <c r="S143" s="243"/>
      <c r="T143" s="243"/>
      <c r="U143" s="243"/>
      <c r="V143" s="243"/>
      <c r="W143" s="243"/>
      <c r="X143" s="243"/>
      <c r="Y143" s="243"/>
      <c r="Z143" s="243"/>
      <c r="AA143" s="243"/>
      <c r="AB143" s="243"/>
      <c r="AC143" s="243"/>
      <c r="AD143" s="243"/>
    </row>
    <row r="144" spans="2:30" x14ac:dyDescent="0.2">
      <c r="B144" s="243"/>
      <c r="C144" s="243"/>
      <c r="D144" s="243"/>
      <c r="E144" s="243"/>
      <c r="F144" s="243"/>
      <c r="G144" s="243"/>
      <c r="H144" s="243"/>
      <c r="I144" s="243"/>
      <c r="J144" s="243"/>
      <c r="K144" s="243"/>
      <c r="L144" s="243"/>
      <c r="M144" s="243"/>
      <c r="N144" s="243"/>
      <c r="O144" s="250"/>
      <c r="P144" s="243"/>
      <c r="Q144" s="243"/>
      <c r="R144" s="243"/>
      <c r="S144" s="243"/>
      <c r="T144" s="243"/>
      <c r="U144" s="243"/>
      <c r="V144" s="243"/>
      <c r="W144" s="243"/>
      <c r="X144" s="243"/>
      <c r="Y144" s="243"/>
      <c r="Z144" s="243"/>
      <c r="AA144" s="243"/>
      <c r="AB144" s="243"/>
      <c r="AC144" s="243"/>
      <c r="AD144" s="243"/>
    </row>
    <row r="145" spans="2:30" x14ac:dyDescent="0.2">
      <c r="B145" s="243"/>
      <c r="C145" s="243"/>
      <c r="D145" s="243"/>
      <c r="E145" s="243"/>
      <c r="F145" s="243"/>
      <c r="G145" s="243"/>
      <c r="H145" s="243"/>
      <c r="I145" s="243"/>
      <c r="J145" s="243"/>
      <c r="K145" s="243"/>
      <c r="L145" s="243"/>
      <c r="M145" s="243"/>
      <c r="N145" s="243"/>
      <c r="O145" s="250"/>
      <c r="P145" s="243"/>
      <c r="Q145" s="243"/>
      <c r="R145" s="243"/>
      <c r="S145" s="243"/>
      <c r="T145" s="243"/>
      <c r="U145" s="243"/>
      <c r="V145" s="243"/>
      <c r="W145" s="243"/>
      <c r="X145" s="243"/>
      <c r="Y145" s="243"/>
      <c r="Z145" s="243"/>
      <c r="AA145" s="243"/>
      <c r="AB145" s="243"/>
      <c r="AC145" s="243"/>
      <c r="AD145" s="243"/>
    </row>
    <row r="146" spans="2:30" x14ac:dyDescent="0.2">
      <c r="B146" s="243"/>
      <c r="C146" s="243"/>
      <c r="D146" s="243"/>
      <c r="E146" s="243"/>
      <c r="F146" s="243"/>
      <c r="G146" s="243"/>
      <c r="H146" s="243"/>
      <c r="I146" s="243"/>
      <c r="J146" s="243"/>
      <c r="K146" s="243"/>
      <c r="L146" s="243"/>
      <c r="M146" s="243"/>
      <c r="N146" s="243"/>
      <c r="O146" s="250"/>
      <c r="P146" s="243"/>
      <c r="Q146" s="243"/>
      <c r="R146" s="243"/>
      <c r="S146" s="243"/>
      <c r="T146" s="243"/>
      <c r="U146" s="243"/>
      <c r="V146" s="243"/>
      <c r="W146" s="243"/>
      <c r="X146" s="243"/>
      <c r="Y146" s="243"/>
      <c r="Z146" s="243"/>
      <c r="AA146" s="243"/>
      <c r="AB146" s="243"/>
      <c r="AC146" s="243"/>
      <c r="AD146" s="243"/>
    </row>
    <row r="147" spans="2:30" x14ac:dyDescent="0.2">
      <c r="B147" s="243"/>
      <c r="C147" s="243"/>
      <c r="D147" s="243"/>
      <c r="E147" s="243"/>
      <c r="F147" s="243"/>
      <c r="G147" s="243"/>
      <c r="H147" s="243"/>
      <c r="I147" s="243"/>
      <c r="J147" s="243"/>
      <c r="K147" s="243"/>
      <c r="L147" s="243"/>
      <c r="M147" s="243"/>
      <c r="N147" s="243"/>
      <c r="O147" s="250"/>
      <c r="P147" s="243"/>
      <c r="Q147" s="243"/>
      <c r="R147" s="243"/>
      <c r="S147" s="243"/>
      <c r="T147" s="243"/>
      <c r="U147" s="243"/>
      <c r="V147" s="243"/>
      <c r="W147" s="243"/>
      <c r="X147" s="243"/>
      <c r="Y147" s="243"/>
      <c r="Z147" s="243"/>
      <c r="AA147" s="243"/>
      <c r="AB147" s="243"/>
      <c r="AC147" s="243"/>
      <c r="AD147" s="243"/>
    </row>
    <row r="148" spans="2:30" x14ac:dyDescent="0.2">
      <c r="B148" s="243"/>
      <c r="C148" s="243"/>
      <c r="D148" s="243"/>
      <c r="E148" s="243"/>
      <c r="F148" s="243"/>
      <c r="G148" s="243"/>
      <c r="H148" s="243"/>
      <c r="I148" s="243"/>
      <c r="J148" s="243"/>
      <c r="K148" s="243"/>
      <c r="L148" s="243"/>
      <c r="M148" s="243"/>
      <c r="N148" s="243"/>
      <c r="O148" s="250"/>
      <c r="P148" s="243"/>
      <c r="Q148" s="243"/>
      <c r="R148" s="243"/>
      <c r="S148" s="243"/>
      <c r="T148" s="243"/>
      <c r="U148" s="243"/>
      <c r="V148" s="243"/>
      <c r="W148" s="243"/>
      <c r="X148" s="243"/>
      <c r="Y148" s="243"/>
      <c r="Z148" s="243"/>
      <c r="AA148" s="243"/>
      <c r="AB148" s="243"/>
      <c r="AC148" s="243"/>
      <c r="AD148" s="243"/>
    </row>
    <row r="149" spans="2:30" x14ac:dyDescent="0.2">
      <c r="B149" s="243"/>
      <c r="C149" s="243"/>
      <c r="D149" s="243"/>
      <c r="E149" s="243"/>
      <c r="F149" s="243"/>
      <c r="G149" s="243"/>
      <c r="H149" s="243"/>
      <c r="I149" s="243"/>
      <c r="J149" s="243"/>
      <c r="K149" s="243"/>
      <c r="L149" s="243"/>
      <c r="M149" s="243"/>
      <c r="N149" s="243"/>
      <c r="O149" s="250"/>
      <c r="P149" s="243"/>
      <c r="Q149" s="243"/>
      <c r="R149" s="243"/>
      <c r="S149" s="243"/>
      <c r="T149" s="243"/>
      <c r="U149" s="243"/>
      <c r="V149" s="243"/>
      <c r="W149" s="243"/>
      <c r="X149" s="243"/>
      <c r="Y149" s="243"/>
      <c r="Z149" s="243"/>
      <c r="AA149" s="243"/>
      <c r="AB149" s="243"/>
      <c r="AC149" s="243"/>
      <c r="AD149" s="243"/>
    </row>
    <row r="150" spans="2:30" x14ac:dyDescent="0.2">
      <c r="B150" s="243"/>
      <c r="C150" s="243"/>
      <c r="D150" s="243"/>
      <c r="E150" s="243"/>
      <c r="F150" s="243"/>
      <c r="G150" s="243"/>
      <c r="H150" s="243"/>
      <c r="I150" s="243"/>
      <c r="J150" s="243"/>
      <c r="K150" s="243"/>
      <c r="L150" s="243"/>
      <c r="M150" s="243"/>
      <c r="N150" s="243"/>
      <c r="O150" s="250"/>
      <c r="P150" s="243"/>
      <c r="Q150" s="243"/>
      <c r="R150" s="243"/>
      <c r="S150" s="243"/>
      <c r="T150" s="243"/>
      <c r="U150" s="243"/>
      <c r="V150" s="243"/>
      <c r="W150" s="243"/>
      <c r="X150" s="243"/>
      <c r="Y150" s="243"/>
      <c r="Z150" s="243"/>
      <c r="AA150" s="243"/>
      <c r="AB150" s="243"/>
      <c r="AC150" s="243"/>
      <c r="AD150" s="243"/>
    </row>
    <row r="151" spans="2:30" x14ac:dyDescent="0.2">
      <c r="B151" s="243"/>
      <c r="C151" s="243"/>
      <c r="D151" s="243"/>
      <c r="E151" s="243"/>
      <c r="F151" s="243"/>
      <c r="G151" s="243"/>
      <c r="H151" s="243"/>
      <c r="I151" s="243"/>
      <c r="J151" s="243"/>
      <c r="K151" s="243"/>
      <c r="L151" s="243"/>
      <c r="M151" s="243"/>
      <c r="N151" s="243"/>
      <c r="O151" s="250"/>
      <c r="P151" s="243"/>
      <c r="Q151" s="243"/>
      <c r="R151" s="243"/>
      <c r="S151" s="243"/>
      <c r="T151" s="243"/>
      <c r="U151" s="243"/>
      <c r="V151" s="243"/>
      <c r="W151" s="243"/>
      <c r="X151" s="243"/>
      <c r="Y151" s="243"/>
      <c r="Z151" s="243"/>
      <c r="AA151" s="243"/>
      <c r="AB151" s="243"/>
      <c r="AC151" s="243"/>
      <c r="AD151" s="243"/>
    </row>
    <row r="152" spans="2:30" x14ac:dyDescent="0.2">
      <c r="B152" s="243"/>
      <c r="C152" s="243"/>
      <c r="D152" s="243"/>
      <c r="E152" s="243"/>
      <c r="F152" s="243"/>
      <c r="G152" s="243"/>
      <c r="H152" s="243"/>
      <c r="I152" s="243"/>
      <c r="J152" s="243"/>
      <c r="K152" s="243"/>
      <c r="L152" s="243"/>
      <c r="M152" s="243"/>
      <c r="N152" s="243"/>
      <c r="O152" s="250"/>
      <c r="P152" s="243"/>
      <c r="Q152" s="243"/>
      <c r="R152" s="243"/>
      <c r="S152" s="243"/>
      <c r="T152" s="243"/>
      <c r="U152" s="243"/>
      <c r="V152" s="243"/>
      <c r="W152" s="243"/>
      <c r="X152" s="243"/>
      <c r="Y152" s="243"/>
      <c r="Z152" s="243"/>
      <c r="AA152" s="243"/>
      <c r="AB152" s="243"/>
      <c r="AC152" s="243"/>
      <c r="AD152" s="243"/>
    </row>
    <row r="153" spans="2:30" x14ac:dyDescent="0.2">
      <c r="B153" s="243"/>
      <c r="C153" s="243"/>
      <c r="D153" s="243"/>
      <c r="E153" s="243"/>
      <c r="F153" s="243"/>
      <c r="G153" s="243"/>
      <c r="H153" s="243"/>
      <c r="I153" s="243"/>
      <c r="J153" s="243"/>
      <c r="K153" s="243"/>
      <c r="L153" s="243"/>
      <c r="M153" s="243"/>
      <c r="N153" s="243"/>
      <c r="O153" s="250"/>
      <c r="P153" s="243"/>
      <c r="Q153" s="243"/>
      <c r="R153" s="243"/>
      <c r="S153" s="243"/>
      <c r="T153" s="243"/>
      <c r="U153" s="243"/>
      <c r="V153" s="243"/>
      <c r="W153" s="243"/>
      <c r="X153" s="243"/>
      <c r="Y153" s="243"/>
      <c r="Z153" s="243"/>
      <c r="AA153" s="243"/>
      <c r="AB153" s="243"/>
      <c r="AC153" s="243"/>
      <c r="AD153" s="243"/>
    </row>
    <row r="154" spans="2:30" x14ac:dyDescent="0.2">
      <c r="B154" s="243"/>
      <c r="C154" s="243"/>
      <c r="D154" s="243"/>
      <c r="E154" s="243"/>
      <c r="F154" s="243"/>
      <c r="G154" s="243"/>
      <c r="H154" s="243"/>
      <c r="I154" s="243"/>
      <c r="J154" s="243"/>
      <c r="K154" s="243"/>
      <c r="L154" s="243"/>
      <c r="M154" s="243"/>
      <c r="N154" s="243"/>
      <c r="O154" s="250"/>
      <c r="P154" s="243"/>
      <c r="Q154" s="243"/>
      <c r="R154" s="243"/>
      <c r="S154" s="243"/>
      <c r="T154" s="243"/>
      <c r="U154" s="243"/>
      <c r="V154" s="243"/>
      <c r="W154" s="243"/>
      <c r="X154" s="243"/>
      <c r="Y154" s="243"/>
      <c r="Z154" s="243"/>
      <c r="AA154" s="243"/>
      <c r="AB154" s="243"/>
      <c r="AC154" s="243"/>
      <c r="AD154" s="243"/>
    </row>
    <row r="155" spans="2:30" x14ac:dyDescent="0.2">
      <c r="B155" s="243"/>
      <c r="C155" s="243"/>
      <c r="D155" s="243"/>
      <c r="E155" s="243"/>
      <c r="F155" s="243"/>
      <c r="G155" s="243"/>
      <c r="H155" s="243"/>
      <c r="I155" s="243"/>
      <c r="J155" s="243"/>
      <c r="K155" s="243"/>
      <c r="L155" s="243"/>
      <c r="M155" s="243"/>
      <c r="N155" s="243"/>
      <c r="O155" s="250"/>
      <c r="P155" s="243"/>
      <c r="Q155" s="243"/>
      <c r="R155" s="243"/>
      <c r="S155" s="243"/>
      <c r="T155" s="243"/>
      <c r="U155" s="243"/>
      <c r="V155" s="243"/>
      <c r="W155" s="243"/>
      <c r="X155" s="243"/>
      <c r="Y155" s="243"/>
      <c r="Z155" s="243"/>
      <c r="AA155" s="243"/>
      <c r="AB155" s="243"/>
      <c r="AC155" s="243"/>
      <c r="AD155" s="243"/>
    </row>
    <row r="156" spans="2:30" x14ac:dyDescent="0.2">
      <c r="B156" s="243"/>
      <c r="C156" s="243"/>
      <c r="D156" s="243"/>
      <c r="E156" s="243"/>
      <c r="F156" s="243"/>
      <c r="G156" s="243"/>
      <c r="H156" s="243"/>
      <c r="I156" s="243"/>
      <c r="J156" s="243"/>
      <c r="K156" s="243"/>
      <c r="L156" s="243"/>
      <c r="M156" s="243"/>
      <c r="N156" s="243"/>
      <c r="O156" s="250"/>
      <c r="P156" s="243"/>
      <c r="Q156" s="243"/>
      <c r="R156" s="243"/>
      <c r="S156" s="243"/>
      <c r="T156" s="243"/>
      <c r="U156" s="243"/>
      <c r="V156" s="243"/>
      <c r="W156" s="243"/>
      <c r="X156" s="243"/>
      <c r="Y156" s="243"/>
      <c r="Z156" s="243"/>
      <c r="AA156" s="243"/>
      <c r="AB156" s="243"/>
      <c r="AC156" s="243"/>
      <c r="AD156" s="243"/>
    </row>
    <row r="157" spans="2:30" x14ac:dyDescent="0.2">
      <c r="B157" s="243"/>
      <c r="C157" s="243"/>
      <c r="D157" s="243"/>
      <c r="E157" s="243"/>
      <c r="F157" s="243"/>
      <c r="G157" s="243"/>
      <c r="H157" s="243"/>
      <c r="I157" s="243"/>
      <c r="J157" s="243"/>
      <c r="K157" s="243"/>
      <c r="L157" s="243"/>
      <c r="M157" s="243"/>
      <c r="N157" s="243"/>
      <c r="O157" s="250"/>
      <c r="P157" s="243"/>
      <c r="Q157" s="243"/>
      <c r="R157" s="243"/>
      <c r="S157" s="243"/>
      <c r="T157" s="243"/>
      <c r="U157" s="243"/>
      <c r="V157" s="243"/>
      <c r="W157" s="243"/>
      <c r="X157" s="243"/>
      <c r="Y157" s="243"/>
      <c r="Z157" s="243"/>
      <c r="AA157" s="243"/>
      <c r="AB157" s="243"/>
      <c r="AC157" s="243"/>
      <c r="AD157" s="243"/>
    </row>
    <row r="158" spans="2:30" x14ac:dyDescent="0.2">
      <c r="B158" s="243"/>
      <c r="C158" s="243"/>
      <c r="D158" s="243"/>
      <c r="E158" s="243"/>
      <c r="F158" s="243"/>
      <c r="G158" s="243"/>
      <c r="H158" s="243"/>
      <c r="I158" s="243"/>
      <c r="J158" s="243"/>
      <c r="K158" s="243"/>
      <c r="L158" s="243"/>
      <c r="M158" s="243"/>
      <c r="N158" s="243"/>
      <c r="O158" s="250"/>
      <c r="P158" s="243"/>
      <c r="Q158" s="243"/>
      <c r="R158" s="243"/>
      <c r="S158" s="243"/>
      <c r="T158" s="243"/>
      <c r="U158" s="243"/>
      <c r="V158" s="243"/>
      <c r="W158" s="243"/>
      <c r="X158" s="243"/>
      <c r="Y158" s="243"/>
      <c r="Z158" s="243"/>
      <c r="AA158" s="243"/>
      <c r="AB158" s="243"/>
      <c r="AC158" s="243"/>
      <c r="AD158" s="243"/>
    </row>
    <row r="159" spans="2:30" x14ac:dyDescent="0.2">
      <c r="B159" s="243"/>
      <c r="C159" s="243"/>
      <c r="D159" s="243"/>
      <c r="E159" s="243"/>
      <c r="F159" s="243"/>
      <c r="G159" s="243"/>
      <c r="H159" s="243"/>
      <c r="I159" s="243"/>
      <c r="J159" s="243"/>
      <c r="K159" s="243"/>
      <c r="L159" s="243"/>
      <c r="M159" s="243"/>
      <c r="N159" s="243"/>
      <c r="O159" s="250"/>
      <c r="P159" s="243"/>
      <c r="Q159" s="243"/>
      <c r="R159" s="243"/>
      <c r="S159" s="243"/>
      <c r="T159" s="243"/>
      <c r="U159" s="243"/>
      <c r="V159" s="243"/>
      <c r="W159" s="243"/>
      <c r="X159" s="243"/>
      <c r="Y159" s="243"/>
      <c r="Z159" s="243"/>
      <c r="AA159" s="243"/>
      <c r="AB159" s="243"/>
      <c r="AC159" s="243"/>
      <c r="AD159" s="243"/>
    </row>
    <row r="160" spans="2:30" x14ac:dyDescent="0.2">
      <c r="B160" s="243"/>
      <c r="C160" s="243"/>
      <c r="D160" s="243"/>
      <c r="E160" s="243"/>
      <c r="F160" s="243"/>
      <c r="G160" s="243"/>
      <c r="H160" s="243"/>
      <c r="I160" s="243"/>
      <c r="J160" s="243"/>
      <c r="K160" s="243"/>
      <c r="L160" s="243"/>
      <c r="M160" s="243"/>
      <c r="N160" s="243"/>
      <c r="O160" s="250"/>
      <c r="P160" s="243"/>
      <c r="Q160" s="243"/>
      <c r="R160" s="243"/>
      <c r="S160" s="243"/>
      <c r="T160" s="243"/>
      <c r="U160" s="243"/>
      <c r="V160" s="243"/>
      <c r="W160" s="243"/>
      <c r="X160" s="243"/>
      <c r="Y160" s="243"/>
      <c r="Z160" s="243"/>
      <c r="AA160" s="243"/>
      <c r="AB160" s="243"/>
      <c r="AC160" s="243"/>
      <c r="AD160" s="243"/>
    </row>
    <row r="161" spans="2:30" x14ac:dyDescent="0.2">
      <c r="B161" s="243"/>
      <c r="C161" s="243"/>
      <c r="D161" s="243"/>
      <c r="E161" s="243"/>
      <c r="F161" s="243"/>
      <c r="G161" s="243"/>
      <c r="H161" s="243"/>
      <c r="I161" s="243"/>
      <c r="J161" s="243"/>
      <c r="K161" s="243"/>
      <c r="L161" s="243"/>
      <c r="M161" s="243"/>
      <c r="N161" s="243"/>
      <c r="O161" s="250"/>
      <c r="P161" s="243"/>
      <c r="Q161" s="243"/>
      <c r="R161" s="243"/>
      <c r="S161" s="243"/>
      <c r="T161" s="243"/>
      <c r="U161" s="243"/>
      <c r="V161" s="243"/>
      <c r="W161" s="243"/>
      <c r="X161" s="243"/>
      <c r="Y161" s="243"/>
      <c r="Z161" s="243"/>
      <c r="AA161" s="243"/>
      <c r="AB161" s="243"/>
      <c r="AC161" s="243"/>
      <c r="AD161" s="243"/>
    </row>
    <row r="162" spans="2:30" x14ac:dyDescent="0.2">
      <c r="B162" s="243"/>
      <c r="C162" s="243"/>
      <c r="D162" s="243"/>
      <c r="E162" s="243"/>
      <c r="F162" s="243"/>
      <c r="G162" s="243"/>
      <c r="H162" s="243"/>
      <c r="I162" s="243"/>
      <c r="J162" s="243"/>
      <c r="K162" s="243"/>
      <c r="L162" s="243"/>
      <c r="M162" s="243"/>
      <c r="N162" s="243"/>
      <c r="O162" s="250"/>
      <c r="P162" s="243"/>
      <c r="Q162" s="243"/>
      <c r="R162" s="243"/>
      <c r="S162" s="243"/>
      <c r="T162" s="243"/>
      <c r="U162" s="243"/>
      <c r="V162" s="243"/>
      <c r="W162" s="243"/>
      <c r="X162" s="243"/>
      <c r="Y162" s="243"/>
      <c r="Z162" s="243"/>
      <c r="AA162" s="243"/>
      <c r="AB162" s="243"/>
      <c r="AC162" s="243"/>
      <c r="AD162" s="243"/>
    </row>
    <row r="163" spans="2:30" x14ac:dyDescent="0.2">
      <c r="B163" s="243"/>
      <c r="C163" s="243"/>
      <c r="D163" s="243"/>
      <c r="E163" s="243"/>
      <c r="F163" s="243"/>
      <c r="G163" s="243"/>
      <c r="H163" s="243"/>
      <c r="I163" s="243"/>
      <c r="J163" s="243"/>
      <c r="K163" s="243"/>
      <c r="L163" s="243"/>
      <c r="M163" s="243"/>
      <c r="N163" s="243"/>
      <c r="O163" s="250"/>
      <c r="P163" s="243"/>
      <c r="Q163" s="243"/>
      <c r="R163" s="243"/>
      <c r="S163" s="243"/>
      <c r="T163" s="243"/>
      <c r="U163" s="243"/>
      <c r="V163" s="243"/>
      <c r="W163" s="243"/>
      <c r="X163" s="243"/>
      <c r="Y163" s="243"/>
      <c r="Z163" s="243"/>
      <c r="AA163" s="243"/>
      <c r="AB163" s="243"/>
      <c r="AC163" s="243"/>
      <c r="AD163" s="243"/>
    </row>
    <row r="164" spans="2:30" x14ac:dyDescent="0.2">
      <c r="B164" s="243"/>
      <c r="C164" s="243"/>
      <c r="D164" s="243"/>
      <c r="E164" s="243"/>
      <c r="F164" s="243"/>
      <c r="G164" s="243"/>
      <c r="H164" s="243"/>
      <c r="I164" s="243"/>
      <c r="J164" s="243"/>
      <c r="K164" s="243"/>
      <c r="L164" s="243"/>
      <c r="M164" s="243"/>
      <c r="N164" s="243"/>
      <c r="O164" s="250"/>
      <c r="P164" s="243"/>
      <c r="Q164" s="243"/>
      <c r="R164" s="243"/>
      <c r="S164" s="243"/>
      <c r="T164" s="243"/>
      <c r="U164" s="243"/>
      <c r="V164" s="243"/>
      <c r="W164" s="243"/>
      <c r="X164" s="243"/>
      <c r="Y164" s="243"/>
      <c r="Z164" s="243"/>
      <c r="AA164" s="243"/>
      <c r="AB164" s="243"/>
      <c r="AC164" s="243"/>
      <c r="AD164" s="243"/>
    </row>
    <row r="165" spans="2:30" x14ac:dyDescent="0.2">
      <c r="B165" s="243"/>
      <c r="C165" s="243"/>
      <c r="D165" s="243"/>
      <c r="E165" s="243"/>
      <c r="F165" s="243"/>
      <c r="G165" s="243"/>
      <c r="H165" s="243"/>
      <c r="I165" s="243"/>
      <c r="J165" s="243"/>
      <c r="K165" s="243"/>
      <c r="L165" s="243"/>
      <c r="M165" s="243"/>
      <c r="N165" s="243"/>
      <c r="O165" s="250"/>
      <c r="P165" s="243"/>
      <c r="Q165" s="243"/>
      <c r="R165" s="243"/>
      <c r="S165" s="243"/>
      <c r="T165" s="243"/>
      <c r="U165" s="243"/>
      <c r="V165" s="243"/>
      <c r="W165" s="243"/>
      <c r="X165" s="243"/>
      <c r="Y165" s="243"/>
      <c r="Z165" s="243"/>
      <c r="AA165" s="243"/>
      <c r="AB165" s="243"/>
      <c r="AC165" s="243"/>
      <c r="AD165" s="243"/>
    </row>
    <row r="166" spans="2:30" x14ac:dyDescent="0.2">
      <c r="B166" s="243"/>
      <c r="C166" s="243"/>
      <c r="D166" s="243"/>
      <c r="E166" s="243"/>
      <c r="F166" s="243"/>
      <c r="G166" s="243"/>
      <c r="H166" s="243"/>
      <c r="I166" s="243"/>
      <c r="J166" s="243"/>
      <c r="K166" s="243"/>
      <c r="L166" s="243"/>
      <c r="M166" s="243"/>
      <c r="N166" s="243"/>
      <c r="O166" s="250"/>
      <c r="P166" s="243"/>
      <c r="Q166" s="243"/>
      <c r="R166" s="243"/>
      <c r="S166" s="243"/>
      <c r="T166" s="243"/>
      <c r="U166" s="243"/>
      <c r="V166" s="243"/>
      <c r="W166" s="243"/>
      <c r="X166" s="243"/>
      <c r="Y166" s="243"/>
      <c r="Z166" s="243"/>
      <c r="AA166" s="243"/>
      <c r="AB166" s="243"/>
      <c r="AC166" s="243"/>
      <c r="AD166" s="243"/>
    </row>
    <row r="167" spans="2:30" x14ac:dyDescent="0.2">
      <c r="B167" s="243"/>
      <c r="C167" s="243"/>
      <c r="D167" s="243"/>
      <c r="E167" s="243"/>
      <c r="F167" s="243"/>
      <c r="G167" s="243"/>
      <c r="H167" s="243"/>
      <c r="I167" s="243"/>
      <c r="J167" s="243"/>
      <c r="K167" s="243"/>
      <c r="L167" s="243"/>
      <c r="M167" s="243"/>
      <c r="N167" s="243"/>
      <c r="O167" s="250"/>
      <c r="P167" s="243"/>
      <c r="Q167" s="243"/>
      <c r="R167" s="243"/>
      <c r="S167" s="243"/>
      <c r="T167" s="243"/>
      <c r="U167" s="243"/>
      <c r="V167" s="243"/>
      <c r="W167" s="243"/>
      <c r="X167" s="243"/>
      <c r="Y167" s="243"/>
      <c r="Z167" s="243"/>
      <c r="AA167" s="243"/>
      <c r="AB167" s="243"/>
      <c r="AC167" s="243"/>
      <c r="AD167" s="243"/>
    </row>
    <row r="168" spans="2:30" x14ac:dyDescent="0.2">
      <c r="B168" s="243"/>
      <c r="C168" s="243"/>
      <c r="D168" s="243"/>
      <c r="E168" s="243"/>
      <c r="F168" s="243"/>
      <c r="G168" s="243"/>
      <c r="H168" s="243"/>
      <c r="I168" s="243"/>
      <c r="J168" s="243"/>
      <c r="K168" s="243"/>
      <c r="L168" s="243"/>
      <c r="M168" s="243"/>
      <c r="N168" s="243"/>
      <c r="O168" s="250"/>
      <c r="P168" s="243"/>
      <c r="Q168" s="243"/>
      <c r="R168" s="243"/>
      <c r="S168" s="243"/>
      <c r="T168" s="243"/>
      <c r="U168" s="243"/>
      <c r="V168" s="243"/>
      <c r="W168" s="243"/>
      <c r="X168" s="243"/>
      <c r="Y168" s="243"/>
      <c r="Z168" s="243"/>
      <c r="AA168" s="243"/>
      <c r="AB168" s="243"/>
      <c r="AC168" s="243"/>
      <c r="AD168" s="243"/>
    </row>
    <row r="169" spans="2:30" x14ac:dyDescent="0.2">
      <c r="B169" s="243"/>
      <c r="C169" s="243"/>
      <c r="D169" s="243"/>
      <c r="E169" s="243"/>
      <c r="F169" s="243"/>
      <c r="G169" s="243"/>
      <c r="H169" s="243"/>
      <c r="I169" s="243"/>
      <c r="J169" s="243"/>
      <c r="K169" s="243"/>
      <c r="L169" s="243"/>
      <c r="M169" s="243"/>
      <c r="N169" s="243"/>
      <c r="O169" s="250"/>
      <c r="P169" s="243"/>
      <c r="Q169" s="243"/>
      <c r="R169" s="243"/>
      <c r="S169" s="243"/>
      <c r="T169" s="243"/>
      <c r="U169" s="243"/>
      <c r="V169" s="243"/>
      <c r="W169" s="243"/>
      <c r="X169" s="243"/>
      <c r="Y169" s="243"/>
      <c r="Z169" s="243"/>
      <c r="AA169" s="243"/>
      <c r="AB169" s="243"/>
      <c r="AC169" s="243"/>
      <c r="AD169" s="243"/>
    </row>
    <row r="170" spans="2:30" x14ac:dyDescent="0.2">
      <c r="B170" s="243"/>
      <c r="C170" s="243"/>
      <c r="D170" s="243"/>
      <c r="E170" s="243"/>
      <c r="F170" s="243"/>
      <c r="G170" s="243"/>
      <c r="H170" s="243"/>
      <c r="I170" s="243"/>
      <c r="J170" s="243"/>
      <c r="K170" s="243"/>
      <c r="L170" s="243"/>
      <c r="M170" s="243"/>
      <c r="N170" s="243"/>
      <c r="O170" s="250"/>
      <c r="P170" s="243"/>
      <c r="Q170" s="243"/>
      <c r="R170" s="243"/>
      <c r="S170" s="243"/>
      <c r="T170" s="243"/>
      <c r="U170" s="243"/>
      <c r="V170" s="243"/>
      <c r="W170" s="243"/>
      <c r="X170" s="243"/>
      <c r="Y170" s="243"/>
      <c r="Z170" s="243"/>
      <c r="AA170" s="243"/>
      <c r="AB170" s="243"/>
      <c r="AC170" s="243"/>
      <c r="AD170" s="243"/>
    </row>
    <row r="171" spans="2:30" x14ac:dyDescent="0.2">
      <c r="B171" s="243"/>
      <c r="C171" s="243"/>
      <c r="D171" s="243"/>
      <c r="E171" s="243"/>
      <c r="F171" s="243"/>
      <c r="G171" s="243"/>
      <c r="H171" s="243"/>
      <c r="I171" s="243"/>
      <c r="J171" s="243"/>
      <c r="K171" s="243"/>
      <c r="L171" s="243"/>
      <c r="M171" s="243"/>
      <c r="N171" s="243"/>
      <c r="O171" s="250"/>
      <c r="P171" s="243"/>
      <c r="Q171" s="243"/>
      <c r="R171" s="243"/>
      <c r="S171" s="243"/>
      <c r="T171" s="243"/>
      <c r="U171" s="243"/>
      <c r="V171" s="243"/>
      <c r="W171" s="243"/>
      <c r="X171" s="243"/>
      <c r="Y171" s="243"/>
      <c r="Z171" s="243"/>
      <c r="AA171" s="243"/>
      <c r="AB171" s="243"/>
      <c r="AC171" s="243"/>
      <c r="AD171" s="243"/>
    </row>
    <row r="172" spans="2:30" x14ac:dyDescent="0.2">
      <c r="B172" s="243"/>
      <c r="C172" s="243"/>
      <c r="D172" s="243"/>
      <c r="E172" s="243"/>
      <c r="F172" s="243"/>
      <c r="G172" s="243"/>
      <c r="H172" s="243"/>
      <c r="I172" s="243"/>
      <c r="J172" s="243"/>
      <c r="K172" s="243"/>
      <c r="L172" s="243"/>
      <c r="M172" s="243"/>
      <c r="N172" s="243"/>
      <c r="O172" s="250"/>
      <c r="P172" s="243"/>
      <c r="Q172" s="243"/>
      <c r="R172" s="243"/>
      <c r="S172" s="243"/>
      <c r="T172" s="243"/>
      <c r="U172" s="243"/>
      <c r="V172" s="243"/>
      <c r="W172" s="243"/>
      <c r="X172" s="243"/>
      <c r="Y172" s="243"/>
      <c r="Z172" s="243"/>
      <c r="AA172" s="243"/>
      <c r="AB172" s="243"/>
      <c r="AC172" s="243"/>
      <c r="AD172" s="243"/>
    </row>
    <row r="173" spans="2:30" x14ac:dyDescent="0.2">
      <c r="B173" s="243"/>
      <c r="C173" s="243"/>
      <c r="D173" s="243"/>
      <c r="E173" s="243"/>
      <c r="F173" s="243"/>
      <c r="G173" s="243"/>
      <c r="H173" s="243"/>
      <c r="I173" s="243"/>
      <c r="J173" s="243"/>
      <c r="K173" s="243"/>
      <c r="L173" s="243"/>
      <c r="M173" s="243"/>
      <c r="N173" s="243"/>
      <c r="O173" s="250"/>
      <c r="P173" s="243"/>
      <c r="Q173" s="243"/>
      <c r="R173" s="243"/>
      <c r="S173" s="243"/>
      <c r="T173" s="243"/>
      <c r="U173" s="243"/>
      <c r="V173" s="243"/>
      <c r="W173" s="243"/>
      <c r="X173" s="243"/>
      <c r="Y173" s="243"/>
      <c r="Z173" s="243"/>
      <c r="AA173" s="243"/>
      <c r="AB173" s="243"/>
      <c r="AC173" s="243"/>
      <c r="AD173" s="243"/>
    </row>
    <row r="174" spans="2:30" x14ac:dyDescent="0.2">
      <c r="B174" s="243"/>
      <c r="C174" s="243"/>
      <c r="D174" s="243"/>
      <c r="E174" s="243"/>
      <c r="F174" s="243"/>
      <c r="G174" s="243"/>
      <c r="H174" s="243"/>
      <c r="I174" s="243"/>
      <c r="J174" s="243"/>
      <c r="K174" s="243"/>
      <c r="L174" s="243"/>
      <c r="M174" s="243"/>
      <c r="N174" s="243"/>
      <c r="O174" s="250"/>
      <c r="P174" s="243"/>
      <c r="Q174" s="243"/>
      <c r="R174" s="243"/>
      <c r="S174" s="243"/>
      <c r="T174" s="243"/>
      <c r="U174" s="243"/>
      <c r="V174" s="243"/>
      <c r="W174" s="243"/>
      <c r="X174" s="243"/>
      <c r="Y174" s="243"/>
      <c r="Z174" s="243"/>
      <c r="AA174" s="243"/>
      <c r="AB174" s="243"/>
      <c r="AC174" s="243"/>
      <c r="AD174" s="243"/>
    </row>
    <row r="175" spans="2:30" x14ac:dyDescent="0.2">
      <c r="B175" s="243"/>
      <c r="C175" s="243"/>
      <c r="D175" s="243"/>
      <c r="E175" s="243"/>
      <c r="F175" s="243"/>
      <c r="G175" s="243"/>
      <c r="H175" s="243"/>
      <c r="I175" s="243"/>
      <c r="J175" s="243"/>
      <c r="K175" s="243"/>
      <c r="L175" s="243"/>
      <c r="M175" s="243"/>
      <c r="N175" s="243"/>
      <c r="O175" s="250"/>
      <c r="P175" s="243"/>
      <c r="Q175" s="243"/>
      <c r="R175" s="243"/>
      <c r="S175" s="243"/>
      <c r="T175" s="243"/>
      <c r="U175" s="243"/>
      <c r="V175" s="243"/>
      <c r="W175" s="243"/>
      <c r="X175" s="243"/>
      <c r="Y175" s="243"/>
      <c r="Z175" s="243"/>
      <c r="AA175" s="243"/>
      <c r="AB175" s="243"/>
      <c r="AC175" s="243"/>
      <c r="AD175" s="243"/>
    </row>
    <row r="176" spans="2:30" x14ac:dyDescent="0.2">
      <c r="B176" s="243"/>
      <c r="C176" s="243"/>
      <c r="D176" s="243"/>
      <c r="E176" s="243"/>
      <c r="F176" s="243"/>
      <c r="G176" s="243"/>
      <c r="H176" s="243"/>
      <c r="I176" s="243"/>
      <c r="J176" s="243"/>
      <c r="K176" s="243"/>
      <c r="L176" s="243"/>
      <c r="M176" s="243"/>
      <c r="N176" s="243"/>
      <c r="O176" s="250"/>
      <c r="P176" s="243"/>
      <c r="Q176" s="243"/>
      <c r="R176" s="243"/>
      <c r="S176" s="243"/>
      <c r="T176" s="243"/>
      <c r="U176" s="243"/>
      <c r="V176" s="243"/>
      <c r="W176" s="243"/>
      <c r="X176" s="243"/>
      <c r="Y176" s="243"/>
      <c r="Z176" s="243"/>
      <c r="AA176" s="243"/>
      <c r="AB176" s="243"/>
      <c r="AC176" s="243"/>
      <c r="AD176" s="243"/>
    </row>
    <row r="177" spans="2:30" x14ac:dyDescent="0.2">
      <c r="B177" s="243"/>
      <c r="C177" s="243"/>
      <c r="D177" s="243"/>
      <c r="E177" s="243"/>
      <c r="F177" s="243"/>
      <c r="G177" s="243"/>
      <c r="H177" s="243"/>
      <c r="I177" s="243"/>
      <c r="J177" s="243"/>
      <c r="K177" s="243"/>
      <c r="L177" s="243"/>
      <c r="M177" s="243"/>
      <c r="N177" s="243"/>
      <c r="O177" s="250"/>
      <c r="P177" s="243"/>
      <c r="Q177" s="243"/>
      <c r="R177" s="243"/>
      <c r="S177" s="243"/>
      <c r="T177" s="243"/>
      <c r="U177" s="243"/>
      <c r="V177" s="243"/>
      <c r="W177" s="243"/>
      <c r="X177" s="243"/>
      <c r="Y177" s="243"/>
      <c r="Z177" s="243"/>
      <c r="AA177" s="243"/>
      <c r="AB177" s="243"/>
      <c r="AC177" s="243"/>
      <c r="AD177" s="243"/>
    </row>
    <row r="178" spans="2:30" x14ac:dyDescent="0.2">
      <c r="B178" s="243"/>
      <c r="C178" s="243"/>
      <c r="D178" s="243"/>
      <c r="E178" s="243"/>
      <c r="F178" s="243"/>
      <c r="G178" s="243"/>
      <c r="H178" s="243"/>
      <c r="I178" s="243"/>
      <c r="J178" s="243"/>
      <c r="K178" s="243"/>
      <c r="L178" s="243"/>
      <c r="M178" s="243"/>
      <c r="N178" s="243"/>
      <c r="O178" s="250"/>
      <c r="P178" s="243"/>
      <c r="Q178" s="243"/>
      <c r="R178" s="243"/>
      <c r="S178" s="243"/>
      <c r="T178" s="243"/>
      <c r="U178" s="243"/>
      <c r="V178" s="243"/>
      <c r="W178" s="243"/>
      <c r="X178" s="243"/>
      <c r="Y178" s="243"/>
      <c r="Z178" s="243"/>
      <c r="AA178" s="243"/>
      <c r="AB178" s="243"/>
      <c r="AC178" s="243"/>
      <c r="AD178" s="243"/>
    </row>
    <row r="179" spans="2:30" x14ac:dyDescent="0.2">
      <c r="B179" s="243"/>
      <c r="C179" s="243"/>
      <c r="D179" s="243"/>
      <c r="E179" s="243"/>
      <c r="F179" s="243"/>
      <c r="G179" s="243"/>
      <c r="H179" s="243"/>
      <c r="I179" s="243"/>
      <c r="J179" s="243"/>
      <c r="K179" s="243"/>
      <c r="L179" s="243"/>
      <c r="M179" s="243"/>
      <c r="N179" s="243"/>
      <c r="O179" s="250"/>
      <c r="P179" s="243"/>
      <c r="Q179" s="243"/>
      <c r="R179" s="243"/>
      <c r="S179" s="243"/>
      <c r="T179" s="243"/>
      <c r="U179" s="243"/>
      <c r="V179" s="243"/>
      <c r="W179" s="243"/>
      <c r="X179" s="243"/>
      <c r="Y179" s="243"/>
      <c r="Z179" s="243"/>
      <c r="AA179" s="243"/>
      <c r="AB179" s="243"/>
      <c r="AC179" s="243"/>
      <c r="AD179" s="243"/>
    </row>
    <row r="180" spans="2:30" x14ac:dyDescent="0.2">
      <c r="B180" s="243"/>
      <c r="C180" s="243"/>
      <c r="D180" s="243"/>
      <c r="E180" s="243"/>
      <c r="F180" s="243"/>
      <c r="G180" s="243"/>
      <c r="H180" s="243"/>
      <c r="I180" s="243"/>
      <c r="J180" s="243"/>
      <c r="K180" s="243"/>
      <c r="L180" s="243"/>
      <c r="M180" s="243"/>
      <c r="N180" s="243"/>
      <c r="O180" s="250"/>
      <c r="P180" s="243"/>
      <c r="Q180" s="243"/>
      <c r="R180" s="243"/>
      <c r="S180" s="243"/>
      <c r="T180" s="243"/>
      <c r="U180" s="243"/>
      <c r="V180" s="243"/>
      <c r="W180" s="243"/>
      <c r="X180" s="243"/>
      <c r="Y180" s="243"/>
      <c r="Z180" s="243"/>
      <c r="AA180" s="243"/>
      <c r="AB180" s="243"/>
      <c r="AC180" s="243"/>
      <c r="AD180" s="243"/>
    </row>
    <row r="181" spans="2:30" x14ac:dyDescent="0.2">
      <c r="B181" s="243"/>
      <c r="C181" s="243"/>
      <c r="D181" s="243"/>
      <c r="E181" s="243"/>
      <c r="F181" s="243"/>
      <c r="G181" s="243"/>
      <c r="H181" s="243"/>
      <c r="I181" s="243"/>
      <c r="J181" s="243"/>
      <c r="K181" s="243"/>
      <c r="L181" s="243"/>
      <c r="M181" s="243"/>
      <c r="N181" s="243"/>
      <c r="O181" s="250"/>
      <c r="P181" s="243"/>
      <c r="Q181" s="243"/>
      <c r="R181" s="243"/>
      <c r="S181" s="243"/>
      <c r="T181" s="243"/>
      <c r="U181" s="243"/>
      <c r="V181" s="243"/>
      <c r="W181" s="243"/>
      <c r="X181" s="243"/>
      <c r="Y181" s="243"/>
      <c r="Z181" s="243"/>
      <c r="AA181" s="243"/>
      <c r="AB181" s="243"/>
      <c r="AC181" s="243"/>
      <c r="AD181" s="243"/>
    </row>
    <row r="182" spans="2:30" x14ac:dyDescent="0.2">
      <c r="B182" s="243"/>
      <c r="C182" s="243"/>
      <c r="D182" s="243"/>
      <c r="E182" s="243"/>
      <c r="F182" s="243"/>
      <c r="G182" s="243"/>
      <c r="H182" s="243"/>
      <c r="I182" s="243"/>
      <c r="J182" s="243"/>
      <c r="K182" s="243"/>
      <c r="L182" s="243"/>
      <c r="M182" s="243"/>
      <c r="N182" s="243"/>
      <c r="O182" s="250"/>
      <c r="P182" s="243"/>
      <c r="Q182" s="243"/>
      <c r="R182" s="243"/>
      <c r="S182" s="243"/>
      <c r="T182" s="243"/>
      <c r="U182" s="243"/>
      <c r="V182" s="243"/>
      <c r="W182" s="243"/>
      <c r="X182" s="243"/>
      <c r="Y182" s="243"/>
      <c r="Z182" s="243"/>
      <c r="AA182" s="243"/>
      <c r="AB182" s="243"/>
      <c r="AC182" s="243"/>
      <c r="AD182" s="243"/>
    </row>
    <row r="183" spans="2:30" x14ac:dyDescent="0.2">
      <c r="B183" s="243"/>
      <c r="C183" s="243"/>
      <c r="D183" s="243"/>
      <c r="E183" s="243"/>
      <c r="F183" s="243"/>
      <c r="G183" s="243"/>
      <c r="H183" s="243"/>
      <c r="I183" s="243"/>
      <c r="J183" s="243"/>
      <c r="K183" s="243"/>
      <c r="L183" s="243"/>
      <c r="M183" s="243"/>
      <c r="N183" s="243"/>
      <c r="O183" s="250"/>
      <c r="P183" s="243"/>
      <c r="Q183" s="243"/>
      <c r="R183" s="243"/>
      <c r="S183" s="243"/>
      <c r="T183" s="243"/>
      <c r="U183" s="243"/>
      <c r="V183" s="243"/>
      <c r="W183" s="243"/>
      <c r="X183" s="243"/>
      <c r="Y183" s="243"/>
      <c r="Z183" s="243"/>
      <c r="AA183" s="243"/>
      <c r="AB183" s="243"/>
      <c r="AC183" s="243"/>
      <c r="AD183" s="243"/>
    </row>
    <row r="184" spans="2:30" x14ac:dyDescent="0.2">
      <c r="B184" s="243"/>
      <c r="C184" s="243"/>
      <c r="D184" s="243"/>
      <c r="E184" s="243"/>
      <c r="F184" s="243"/>
      <c r="G184" s="243"/>
      <c r="H184" s="243"/>
      <c r="I184" s="243"/>
      <c r="J184" s="243"/>
      <c r="K184" s="243"/>
      <c r="L184" s="243"/>
      <c r="M184" s="243"/>
      <c r="N184" s="243"/>
      <c r="O184" s="250"/>
      <c r="P184" s="243"/>
      <c r="Q184" s="243"/>
      <c r="R184" s="243"/>
      <c r="S184" s="243"/>
      <c r="T184" s="243"/>
      <c r="U184" s="243"/>
      <c r="V184" s="243"/>
      <c r="W184" s="243"/>
      <c r="X184" s="243"/>
      <c r="Y184" s="243"/>
      <c r="Z184" s="243"/>
      <c r="AA184" s="243"/>
      <c r="AB184" s="243"/>
      <c r="AC184" s="243"/>
      <c r="AD184" s="243"/>
    </row>
    <row r="185" spans="2:30" x14ac:dyDescent="0.2">
      <c r="B185" s="243"/>
      <c r="C185" s="243"/>
      <c r="D185" s="243"/>
      <c r="E185" s="243"/>
      <c r="F185" s="243"/>
      <c r="G185" s="243"/>
      <c r="H185" s="243"/>
      <c r="I185" s="243"/>
      <c r="J185" s="243"/>
      <c r="K185" s="243"/>
      <c r="L185" s="243"/>
      <c r="M185" s="243"/>
      <c r="N185" s="243"/>
      <c r="O185" s="250"/>
      <c r="P185" s="243"/>
      <c r="Q185" s="243"/>
      <c r="R185" s="243"/>
      <c r="S185" s="243"/>
      <c r="T185" s="243"/>
      <c r="U185" s="243"/>
      <c r="V185" s="243"/>
      <c r="W185" s="243"/>
      <c r="X185" s="243"/>
      <c r="Y185" s="243"/>
      <c r="Z185" s="243"/>
      <c r="AA185" s="243"/>
      <c r="AB185" s="243"/>
      <c r="AC185" s="243"/>
      <c r="AD185" s="243"/>
    </row>
    <row r="186" spans="2:30" x14ac:dyDescent="0.2">
      <c r="B186" s="243"/>
      <c r="C186" s="243"/>
      <c r="D186" s="243"/>
      <c r="E186" s="243"/>
      <c r="F186" s="243"/>
      <c r="G186" s="243"/>
      <c r="H186" s="243"/>
      <c r="I186" s="243"/>
      <c r="J186" s="243"/>
      <c r="K186" s="243"/>
      <c r="L186" s="243"/>
      <c r="M186" s="243"/>
      <c r="N186" s="243"/>
      <c r="O186" s="250"/>
      <c r="P186" s="243"/>
      <c r="Q186" s="243"/>
      <c r="R186" s="243"/>
      <c r="S186" s="243"/>
      <c r="T186" s="243"/>
      <c r="U186" s="243"/>
      <c r="V186" s="243"/>
      <c r="W186" s="243"/>
      <c r="X186" s="243"/>
      <c r="Y186" s="243"/>
      <c r="Z186" s="243"/>
      <c r="AA186" s="243"/>
      <c r="AB186" s="243"/>
      <c r="AC186" s="243"/>
      <c r="AD186" s="243"/>
    </row>
    <row r="187" spans="2:30" x14ac:dyDescent="0.2">
      <c r="B187" s="243"/>
      <c r="C187" s="243"/>
      <c r="D187" s="243"/>
      <c r="E187" s="243"/>
      <c r="F187" s="243"/>
      <c r="G187" s="243"/>
      <c r="H187" s="243"/>
      <c r="I187" s="243"/>
      <c r="J187" s="243"/>
      <c r="K187" s="243"/>
      <c r="L187" s="243"/>
      <c r="M187" s="243"/>
      <c r="N187" s="243"/>
      <c r="O187" s="250"/>
      <c r="P187" s="243"/>
      <c r="Q187" s="243"/>
      <c r="R187" s="243"/>
      <c r="S187" s="243"/>
      <c r="T187" s="243"/>
      <c r="U187" s="243"/>
      <c r="V187" s="243"/>
      <c r="W187" s="243"/>
      <c r="X187" s="243"/>
      <c r="Y187" s="243"/>
      <c r="Z187" s="243"/>
      <c r="AA187" s="243"/>
      <c r="AB187" s="243"/>
      <c r="AC187" s="243"/>
      <c r="AD187" s="243"/>
    </row>
    <row r="188" spans="2:30" x14ac:dyDescent="0.2">
      <c r="B188" s="243"/>
      <c r="C188" s="243"/>
      <c r="D188" s="243"/>
      <c r="E188" s="243"/>
      <c r="F188" s="243"/>
      <c r="G188" s="243"/>
      <c r="H188" s="243"/>
      <c r="I188" s="243"/>
      <c r="J188" s="243"/>
      <c r="K188" s="243"/>
      <c r="L188" s="243"/>
      <c r="M188" s="243"/>
      <c r="N188" s="243"/>
      <c r="O188" s="250"/>
      <c r="P188" s="243"/>
      <c r="Q188" s="243"/>
      <c r="R188" s="243"/>
      <c r="S188" s="243"/>
      <c r="T188" s="243"/>
      <c r="U188" s="243"/>
      <c r="V188" s="243"/>
      <c r="W188" s="243"/>
      <c r="X188" s="243"/>
      <c r="Y188" s="243"/>
      <c r="Z188" s="243"/>
      <c r="AA188" s="243"/>
      <c r="AB188" s="243"/>
      <c r="AC188" s="243"/>
      <c r="AD188" s="243"/>
    </row>
    <row r="189" spans="2:30" x14ac:dyDescent="0.2">
      <c r="B189" s="243"/>
      <c r="C189" s="243"/>
      <c r="D189" s="243"/>
      <c r="E189" s="243"/>
      <c r="F189" s="243"/>
      <c r="G189" s="243"/>
      <c r="H189" s="243"/>
      <c r="I189" s="243"/>
      <c r="J189" s="243"/>
      <c r="K189" s="243"/>
      <c r="L189" s="243"/>
      <c r="M189" s="243"/>
      <c r="N189" s="243"/>
      <c r="O189" s="250"/>
      <c r="P189" s="243"/>
      <c r="Q189" s="243"/>
      <c r="R189" s="243"/>
      <c r="S189" s="243"/>
      <c r="T189" s="243"/>
      <c r="U189" s="243"/>
      <c r="V189" s="243"/>
      <c r="W189" s="243"/>
      <c r="X189" s="243"/>
      <c r="Y189" s="243"/>
      <c r="Z189" s="243"/>
      <c r="AA189" s="243"/>
      <c r="AB189" s="243"/>
      <c r="AC189" s="243"/>
      <c r="AD189" s="243"/>
    </row>
    <row r="190" spans="2:30" x14ac:dyDescent="0.2">
      <c r="B190" s="243"/>
      <c r="C190" s="243"/>
      <c r="D190" s="243"/>
      <c r="E190" s="243"/>
      <c r="F190" s="243"/>
      <c r="G190" s="243"/>
      <c r="H190" s="243"/>
      <c r="I190" s="243"/>
      <c r="J190" s="243"/>
      <c r="K190" s="243"/>
      <c r="L190" s="243"/>
      <c r="M190" s="243"/>
      <c r="N190" s="243"/>
      <c r="O190" s="250"/>
      <c r="P190" s="243"/>
      <c r="Q190" s="243"/>
      <c r="R190" s="243"/>
      <c r="S190" s="243"/>
      <c r="T190" s="243"/>
      <c r="U190" s="243"/>
      <c r="V190" s="243"/>
      <c r="W190" s="243"/>
      <c r="X190" s="243"/>
      <c r="Y190" s="243"/>
      <c r="Z190" s="243"/>
      <c r="AA190" s="243"/>
      <c r="AB190" s="243"/>
      <c r="AC190" s="243"/>
      <c r="AD190" s="243"/>
    </row>
    <row r="191" spans="2:30" x14ac:dyDescent="0.2">
      <c r="B191" s="243"/>
      <c r="C191" s="243"/>
      <c r="D191" s="243"/>
      <c r="E191" s="243"/>
      <c r="F191" s="243"/>
      <c r="G191" s="243"/>
      <c r="H191" s="243"/>
      <c r="I191" s="243"/>
      <c r="J191" s="243"/>
      <c r="K191" s="243"/>
      <c r="L191" s="243"/>
      <c r="M191" s="243"/>
      <c r="N191" s="243"/>
      <c r="O191" s="250"/>
      <c r="P191" s="243"/>
      <c r="Q191" s="243"/>
      <c r="R191" s="243"/>
      <c r="S191" s="243"/>
      <c r="T191" s="243"/>
      <c r="U191" s="243"/>
      <c r="V191" s="243"/>
      <c r="W191" s="243"/>
      <c r="X191" s="243"/>
      <c r="Y191" s="243"/>
      <c r="Z191" s="243"/>
      <c r="AA191" s="243"/>
      <c r="AB191" s="243"/>
      <c r="AC191" s="243"/>
      <c r="AD191" s="243"/>
    </row>
    <row r="192" spans="2:30" x14ac:dyDescent="0.2">
      <c r="B192" s="243"/>
      <c r="C192" s="243"/>
      <c r="D192" s="243"/>
      <c r="E192" s="243"/>
      <c r="F192" s="243"/>
      <c r="G192" s="243"/>
      <c r="H192" s="243"/>
      <c r="I192" s="243"/>
      <c r="J192" s="243"/>
      <c r="K192" s="243"/>
      <c r="L192" s="243"/>
      <c r="M192" s="243"/>
      <c r="N192" s="243"/>
      <c r="O192" s="250"/>
      <c r="P192" s="243"/>
      <c r="Q192" s="243"/>
      <c r="R192" s="243"/>
      <c r="S192" s="243"/>
      <c r="T192" s="243"/>
      <c r="U192" s="243"/>
      <c r="V192" s="243"/>
      <c r="W192" s="243"/>
      <c r="X192" s="243"/>
      <c r="Y192" s="243"/>
      <c r="Z192" s="243"/>
      <c r="AA192" s="243"/>
      <c r="AB192" s="243"/>
      <c r="AC192" s="243"/>
      <c r="AD192" s="243"/>
    </row>
    <row r="193" spans="2:30" x14ac:dyDescent="0.2">
      <c r="B193" s="243"/>
      <c r="C193" s="243"/>
      <c r="D193" s="243"/>
      <c r="E193" s="243"/>
      <c r="F193" s="243"/>
      <c r="G193" s="243"/>
      <c r="H193" s="243"/>
      <c r="I193" s="243"/>
      <c r="J193" s="243"/>
      <c r="K193" s="243"/>
      <c r="L193" s="243"/>
      <c r="M193" s="243"/>
      <c r="N193" s="243"/>
      <c r="O193" s="250"/>
      <c r="P193" s="243"/>
      <c r="Q193" s="243"/>
      <c r="R193" s="243"/>
      <c r="S193" s="243"/>
      <c r="T193" s="243"/>
      <c r="U193" s="243"/>
      <c r="V193" s="243"/>
      <c r="W193" s="243"/>
      <c r="X193" s="243"/>
      <c r="Y193" s="243"/>
      <c r="Z193" s="243"/>
      <c r="AA193" s="243"/>
      <c r="AB193" s="243"/>
      <c r="AC193" s="243"/>
      <c r="AD193" s="243"/>
    </row>
    <row r="194" spans="2:30" x14ac:dyDescent="0.2">
      <c r="B194" s="243"/>
      <c r="C194" s="243"/>
      <c r="D194" s="243"/>
      <c r="E194" s="243"/>
      <c r="F194" s="243"/>
      <c r="G194" s="243"/>
      <c r="H194" s="243"/>
      <c r="I194" s="243"/>
      <c r="J194" s="243"/>
      <c r="K194" s="243"/>
      <c r="L194" s="243"/>
      <c r="M194" s="243"/>
      <c r="N194" s="243"/>
      <c r="O194" s="250"/>
      <c r="P194" s="243"/>
      <c r="Q194" s="243"/>
      <c r="R194" s="243"/>
      <c r="S194" s="243"/>
      <c r="T194" s="243"/>
      <c r="U194" s="243"/>
      <c r="V194" s="243"/>
      <c r="W194" s="243"/>
      <c r="X194" s="243"/>
      <c r="Y194" s="243"/>
      <c r="Z194" s="243"/>
      <c r="AA194" s="243"/>
      <c r="AB194" s="243"/>
      <c r="AC194" s="243"/>
      <c r="AD194" s="243"/>
    </row>
    <row r="195" spans="2:30" x14ac:dyDescent="0.2">
      <c r="B195" s="243"/>
      <c r="C195" s="243"/>
      <c r="D195" s="243"/>
      <c r="E195" s="243"/>
      <c r="F195" s="243"/>
      <c r="G195" s="243"/>
      <c r="H195" s="243"/>
      <c r="I195" s="243"/>
      <c r="J195" s="243"/>
      <c r="K195" s="243"/>
      <c r="L195" s="243"/>
      <c r="M195" s="243"/>
      <c r="N195" s="243"/>
      <c r="O195" s="250"/>
      <c r="P195" s="243"/>
      <c r="Q195" s="243"/>
      <c r="R195" s="243"/>
      <c r="S195" s="243"/>
      <c r="T195" s="243"/>
      <c r="U195" s="243"/>
      <c r="V195" s="243"/>
      <c r="W195" s="243"/>
      <c r="X195" s="243"/>
      <c r="Y195" s="243"/>
      <c r="Z195" s="243"/>
      <c r="AA195" s="243"/>
      <c r="AB195" s="243"/>
      <c r="AC195" s="243"/>
      <c r="AD195" s="243"/>
    </row>
    <row r="196" spans="2:30" x14ac:dyDescent="0.2">
      <c r="B196" s="243"/>
      <c r="C196" s="243"/>
      <c r="D196" s="243"/>
      <c r="E196" s="243"/>
      <c r="F196" s="243"/>
      <c r="G196" s="243"/>
      <c r="H196" s="243"/>
      <c r="I196" s="243"/>
      <c r="J196" s="243"/>
      <c r="K196" s="243"/>
      <c r="L196" s="243"/>
      <c r="M196" s="243"/>
      <c r="N196" s="243"/>
      <c r="O196" s="250"/>
      <c r="P196" s="243"/>
      <c r="Q196" s="243"/>
      <c r="R196" s="243"/>
      <c r="S196" s="243"/>
      <c r="T196" s="243"/>
      <c r="U196" s="243"/>
      <c r="V196" s="243"/>
      <c r="W196" s="243"/>
      <c r="X196" s="243"/>
      <c r="Y196" s="243"/>
      <c r="Z196" s="243"/>
      <c r="AA196" s="243"/>
      <c r="AB196" s="243"/>
      <c r="AC196" s="243"/>
      <c r="AD196" s="243"/>
    </row>
    <row r="197" spans="2:30" x14ac:dyDescent="0.2">
      <c r="B197" s="243"/>
      <c r="C197" s="243"/>
      <c r="D197" s="243"/>
      <c r="E197" s="243"/>
      <c r="F197" s="243"/>
      <c r="G197" s="243"/>
      <c r="H197" s="243"/>
      <c r="I197" s="243"/>
      <c r="J197" s="243"/>
      <c r="K197" s="243"/>
      <c r="L197" s="243"/>
      <c r="M197" s="243"/>
      <c r="N197" s="243"/>
      <c r="O197" s="250"/>
      <c r="P197" s="243"/>
      <c r="Q197" s="243"/>
      <c r="R197" s="243"/>
      <c r="S197" s="243"/>
      <c r="T197" s="243"/>
      <c r="U197" s="243"/>
      <c r="V197" s="243"/>
      <c r="W197" s="243"/>
      <c r="X197" s="243"/>
      <c r="Y197" s="243"/>
      <c r="Z197" s="243"/>
      <c r="AA197" s="243"/>
      <c r="AB197" s="243"/>
      <c r="AC197" s="243"/>
      <c r="AD197" s="243"/>
    </row>
    <row r="198" spans="2:30" x14ac:dyDescent="0.2">
      <c r="B198" s="243"/>
      <c r="C198" s="243"/>
      <c r="D198" s="243"/>
      <c r="E198" s="243"/>
      <c r="F198" s="243"/>
      <c r="G198" s="243"/>
      <c r="H198" s="243"/>
      <c r="I198" s="243"/>
      <c r="J198" s="243"/>
      <c r="K198" s="243"/>
      <c r="L198" s="243"/>
      <c r="M198" s="243"/>
      <c r="N198" s="243"/>
      <c r="O198" s="250"/>
      <c r="P198" s="243"/>
      <c r="Q198" s="243"/>
      <c r="R198" s="243"/>
      <c r="S198" s="243"/>
      <c r="T198" s="243"/>
      <c r="U198" s="243"/>
      <c r="V198" s="243"/>
      <c r="W198" s="243"/>
      <c r="X198" s="243"/>
      <c r="Y198" s="243"/>
      <c r="Z198" s="243"/>
      <c r="AA198" s="243"/>
      <c r="AB198" s="243"/>
      <c r="AC198" s="243"/>
      <c r="AD198" s="243"/>
    </row>
    <row r="199" spans="2:30" x14ac:dyDescent="0.2">
      <c r="B199" s="243"/>
      <c r="C199" s="243"/>
      <c r="D199" s="243"/>
      <c r="E199" s="243"/>
      <c r="F199" s="243"/>
      <c r="G199" s="243"/>
      <c r="H199" s="243"/>
      <c r="I199" s="243"/>
      <c r="J199" s="243"/>
      <c r="K199" s="243"/>
      <c r="L199" s="243"/>
      <c r="M199" s="243"/>
      <c r="N199" s="243"/>
      <c r="O199" s="250"/>
      <c r="P199" s="243"/>
      <c r="Q199" s="243"/>
      <c r="R199" s="243"/>
      <c r="S199" s="243"/>
      <c r="T199" s="243"/>
      <c r="U199" s="243"/>
      <c r="V199" s="243"/>
      <c r="W199" s="243"/>
      <c r="X199" s="243"/>
      <c r="Y199" s="243"/>
      <c r="Z199" s="243"/>
      <c r="AA199" s="243"/>
      <c r="AB199" s="243"/>
      <c r="AC199" s="243"/>
      <c r="AD199" s="243"/>
    </row>
    <row r="200" spans="2:30" x14ac:dyDescent="0.2">
      <c r="B200" s="243"/>
      <c r="C200" s="243"/>
      <c r="D200" s="243"/>
      <c r="E200" s="243"/>
      <c r="F200" s="243"/>
      <c r="G200" s="243"/>
      <c r="H200" s="243"/>
      <c r="I200" s="243"/>
      <c r="J200" s="243"/>
      <c r="K200" s="243"/>
      <c r="L200" s="243"/>
      <c r="M200" s="243"/>
      <c r="N200" s="243"/>
      <c r="O200" s="250"/>
      <c r="P200" s="243"/>
      <c r="Q200" s="243"/>
      <c r="R200" s="243"/>
      <c r="S200" s="243"/>
      <c r="T200" s="243"/>
      <c r="U200" s="243"/>
      <c r="V200" s="243"/>
      <c r="W200" s="243"/>
      <c r="X200" s="243"/>
      <c r="Y200" s="243"/>
      <c r="Z200" s="243"/>
      <c r="AA200" s="243"/>
      <c r="AB200" s="243"/>
      <c r="AC200" s="243"/>
      <c r="AD200" s="243"/>
    </row>
    <row r="201" spans="2:30" x14ac:dyDescent="0.2">
      <c r="B201" s="243"/>
      <c r="C201" s="243"/>
      <c r="D201" s="243"/>
      <c r="E201" s="243"/>
      <c r="F201" s="243"/>
      <c r="G201" s="243"/>
      <c r="H201" s="243"/>
      <c r="I201" s="243"/>
      <c r="J201" s="243"/>
      <c r="K201" s="243"/>
      <c r="L201" s="243"/>
      <c r="M201" s="243"/>
      <c r="N201" s="243"/>
      <c r="O201" s="250"/>
      <c r="P201" s="243"/>
      <c r="Q201" s="243"/>
      <c r="R201" s="243"/>
      <c r="S201" s="243"/>
      <c r="T201" s="243"/>
      <c r="U201" s="243"/>
      <c r="V201" s="243"/>
      <c r="W201" s="243"/>
      <c r="X201" s="243"/>
      <c r="Y201" s="243"/>
      <c r="Z201" s="243"/>
      <c r="AA201" s="243"/>
      <c r="AB201" s="243"/>
      <c r="AC201" s="243"/>
      <c r="AD201" s="243"/>
    </row>
    <row r="202" spans="2:30" x14ac:dyDescent="0.2">
      <c r="B202" s="243"/>
      <c r="C202" s="243"/>
      <c r="D202" s="243"/>
      <c r="E202" s="243"/>
      <c r="F202" s="243"/>
      <c r="G202" s="243"/>
      <c r="H202" s="243"/>
      <c r="I202" s="243"/>
      <c r="J202" s="243"/>
      <c r="K202" s="243"/>
      <c r="L202" s="243"/>
      <c r="M202" s="243"/>
      <c r="N202" s="243"/>
      <c r="O202" s="250"/>
      <c r="P202" s="243"/>
      <c r="Q202" s="243"/>
      <c r="R202" s="243"/>
      <c r="S202" s="243"/>
      <c r="T202" s="243"/>
      <c r="U202" s="243"/>
      <c r="V202" s="243"/>
      <c r="W202" s="243"/>
      <c r="X202" s="243"/>
      <c r="Y202" s="243"/>
      <c r="Z202" s="243"/>
      <c r="AA202" s="243"/>
      <c r="AB202" s="243"/>
      <c r="AC202" s="243"/>
      <c r="AD202" s="243"/>
    </row>
    <row r="203" spans="2:30" x14ac:dyDescent="0.2">
      <c r="B203" s="243"/>
      <c r="C203" s="243"/>
      <c r="D203" s="243"/>
      <c r="E203" s="243"/>
      <c r="F203" s="243"/>
      <c r="G203" s="243"/>
      <c r="H203" s="243"/>
      <c r="I203" s="243"/>
      <c r="J203" s="243"/>
      <c r="K203" s="243"/>
      <c r="L203" s="243"/>
      <c r="M203" s="243"/>
      <c r="N203" s="243"/>
      <c r="O203" s="250"/>
      <c r="P203" s="243"/>
      <c r="Q203" s="243"/>
      <c r="R203" s="243"/>
      <c r="S203" s="243"/>
      <c r="T203" s="243"/>
      <c r="U203" s="243"/>
      <c r="V203" s="243"/>
      <c r="W203" s="243"/>
      <c r="X203" s="243"/>
      <c r="Y203" s="243"/>
      <c r="Z203" s="243"/>
      <c r="AA203" s="243"/>
      <c r="AB203" s="243"/>
      <c r="AC203" s="243"/>
      <c r="AD203" s="243"/>
    </row>
    <row r="204" spans="2:30" x14ac:dyDescent="0.2">
      <c r="B204" s="243"/>
      <c r="C204" s="243"/>
      <c r="D204" s="243"/>
      <c r="E204" s="243"/>
      <c r="F204" s="243"/>
      <c r="G204" s="243"/>
      <c r="H204" s="243"/>
      <c r="I204" s="243"/>
      <c r="J204" s="243"/>
      <c r="K204" s="243"/>
      <c r="L204" s="243"/>
      <c r="M204" s="243"/>
      <c r="N204" s="243"/>
      <c r="O204" s="250"/>
      <c r="P204" s="243"/>
      <c r="Q204" s="243"/>
      <c r="R204" s="243"/>
      <c r="S204" s="243"/>
      <c r="T204" s="243"/>
      <c r="U204" s="243"/>
      <c r="V204" s="243"/>
      <c r="W204" s="243"/>
      <c r="X204" s="243"/>
      <c r="Y204" s="243"/>
      <c r="Z204" s="243"/>
      <c r="AA204" s="243"/>
      <c r="AB204" s="243"/>
      <c r="AC204" s="243"/>
      <c r="AD204" s="243"/>
    </row>
    <row r="205" spans="2:30" x14ac:dyDescent="0.2">
      <c r="B205" s="243"/>
      <c r="C205" s="243"/>
      <c r="D205" s="243"/>
      <c r="E205" s="243"/>
      <c r="F205" s="243"/>
      <c r="G205" s="243"/>
      <c r="H205" s="243"/>
      <c r="I205" s="243"/>
      <c r="J205" s="243"/>
      <c r="K205" s="243"/>
      <c r="L205" s="243"/>
      <c r="M205" s="243"/>
      <c r="N205" s="243"/>
      <c r="O205" s="250"/>
      <c r="P205" s="243"/>
      <c r="Q205" s="243"/>
      <c r="R205" s="243"/>
      <c r="S205" s="243"/>
      <c r="T205" s="243"/>
      <c r="U205" s="243"/>
      <c r="V205" s="243"/>
      <c r="W205" s="243"/>
      <c r="X205" s="243"/>
      <c r="Y205" s="243"/>
      <c r="Z205" s="243"/>
      <c r="AA205" s="243"/>
      <c r="AB205" s="243"/>
      <c r="AC205" s="243"/>
      <c r="AD205" s="243"/>
    </row>
    <row r="206" spans="2:30" x14ac:dyDescent="0.2">
      <c r="B206" s="243"/>
      <c r="C206" s="243"/>
      <c r="D206" s="243"/>
      <c r="E206" s="243"/>
      <c r="F206" s="243"/>
      <c r="G206" s="243"/>
      <c r="H206" s="243"/>
      <c r="I206" s="243"/>
      <c r="J206" s="243"/>
      <c r="K206" s="243"/>
      <c r="L206" s="243"/>
      <c r="M206" s="243"/>
      <c r="N206" s="243"/>
      <c r="O206" s="250"/>
      <c r="P206" s="243"/>
      <c r="Q206" s="243"/>
      <c r="R206" s="243"/>
      <c r="S206" s="243"/>
      <c r="T206" s="243"/>
      <c r="U206" s="243"/>
      <c r="V206" s="243"/>
      <c r="W206" s="243"/>
      <c r="X206" s="243"/>
      <c r="Y206" s="243"/>
      <c r="Z206" s="243"/>
      <c r="AA206" s="243"/>
      <c r="AB206" s="243"/>
      <c r="AC206" s="243"/>
      <c r="AD206" s="243"/>
    </row>
    <row r="207" spans="2:30" x14ac:dyDescent="0.2">
      <c r="B207" s="243"/>
      <c r="C207" s="243"/>
      <c r="D207" s="243"/>
      <c r="E207" s="243"/>
      <c r="F207" s="243"/>
      <c r="G207" s="243"/>
      <c r="H207" s="243"/>
      <c r="I207" s="243"/>
      <c r="J207" s="243"/>
      <c r="K207" s="243"/>
      <c r="L207" s="243"/>
      <c r="M207" s="243"/>
      <c r="N207" s="243"/>
      <c r="O207" s="250"/>
      <c r="P207" s="243"/>
      <c r="Q207" s="243"/>
      <c r="R207" s="243"/>
      <c r="S207" s="243"/>
      <c r="T207" s="243"/>
      <c r="U207" s="243"/>
      <c r="V207" s="243"/>
      <c r="W207" s="243"/>
      <c r="X207" s="243"/>
      <c r="Y207" s="243"/>
      <c r="Z207" s="243"/>
      <c r="AA207" s="243"/>
      <c r="AB207" s="243"/>
      <c r="AC207" s="243"/>
      <c r="AD207" s="243"/>
    </row>
    <row r="208" spans="2:30" x14ac:dyDescent="0.2">
      <c r="B208" s="243"/>
      <c r="C208" s="243"/>
      <c r="D208" s="243"/>
      <c r="E208" s="243"/>
      <c r="F208" s="243"/>
      <c r="G208" s="243"/>
      <c r="H208" s="243"/>
      <c r="I208" s="243"/>
      <c r="J208" s="243"/>
      <c r="K208" s="243"/>
      <c r="L208" s="243"/>
      <c r="M208" s="243"/>
      <c r="N208" s="243"/>
      <c r="O208" s="250"/>
      <c r="P208" s="243"/>
      <c r="Q208" s="243"/>
      <c r="R208" s="243"/>
      <c r="S208" s="243"/>
      <c r="T208" s="243"/>
      <c r="U208" s="243"/>
      <c r="V208" s="243"/>
      <c r="W208" s="243"/>
      <c r="X208" s="243"/>
      <c r="Y208" s="243"/>
      <c r="Z208" s="243"/>
      <c r="AA208" s="243"/>
      <c r="AB208" s="243"/>
      <c r="AC208" s="243"/>
      <c r="AD208" s="243"/>
    </row>
    <row r="209" spans="2:30" x14ac:dyDescent="0.2">
      <c r="B209" s="243"/>
      <c r="C209" s="243"/>
      <c r="D209" s="243"/>
      <c r="E209" s="243"/>
      <c r="F209" s="243"/>
      <c r="G209" s="243"/>
      <c r="H209" s="243"/>
      <c r="I209" s="243"/>
      <c r="J209" s="243"/>
      <c r="K209" s="243"/>
      <c r="L209" s="243"/>
      <c r="M209" s="243"/>
      <c r="N209" s="243"/>
      <c r="O209" s="250"/>
      <c r="P209" s="243"/>
      <c r="Q209" s="243"/>
      <c r="R209" s="243"/>
      <c r="S209" s="243"/>
      <c r="T209" s="243"/>
      <c r="U209" s="243"/>
      <c r="V209" s="243"/>
      <c r="W209" s="243"/>
      <c r="X209" s="243"/>
      <c r="Y209" s="243"/>
      <c r="Z209" s="243"/>
      <c r="AA209" s="243"/>
      <c r="AB209" s="243"/>
      <c r="AC209" s="243"/>
      <c r="AD209" s="243"/>
    </row>
    <row r="210" spans="2:30" x14ac:dyDescent="0.2">
      <c r="B210" s="243"/>
      <c r="C210" s="243"/>
      <c r="D210" s="243"/>
      <c r="E210" s="243"/>
      <c r="F210" s="243"/>
      <c r="G210" s="243"/>
      <c r="H210" s="243"/>
      <c r="I210" s="243"/>
      <c r="J210" s="243"/>
      <c r="K210" s="243"/>
      <c r="L210" s="243"/>
      <c r="M210" s="243"/>
      <c r="N210" s="243"/>
      <c r="O210" s="250"/>
      <c r="P210" s="243"/>
      <c r="Q210" s="243"/>
      <c r="R210" s="243"/>
      <c r="S210" s="243"/>
      <c r="T210" s="243"/>
      <c r="U210" s="243"/>
      <c r="V210" s="243"/>
      <c r="W210" s="243"/>
      <c r="X210" s="243"/>
      <c r="Y210" s="243"/>
      <c r="Z210" s="243"/>
      <c r="AA210" s="243"/>
      <c r="AB210" s="243"/>
      <c r="AC210" s="243"/>
      <c r="AD210" s="243"/>
    </row>
    <row r="211" spans="2:30" x14ac:dyDescent="0.2">
      <c r="B211" s="243"/>
      <c r="C211" s="243"/>
      <c r="D211" s="243"/>
      <c r="E211" s="243"/>
      <c r="F211" s="243"/>
      <c r="G211" s="243"/>
      <c r="H211" s="243"/>
      <c r="I211" s="243"/>
      <c r="J211" s="243"/>
      <c r="K211" s="243"/>
      <c r="L211" s="243"/>
      <c r="M211" s="243"/>
      <c r="N211" s="243"/>
      <c r="O211" s="250"/>
      <c r="P211" s="243"/>
      <c r="Q211" s="243"/>
      <c r="R211" s="243"/>
      <c r="S211" s="243"/>
      <c r="T211" s="243"/>
      <c r="U211" s="243"/>
      <c r="V211" s="243"/>
      <c r="W211" s="243"/>
      <c r="X211" s="243"/>
      <c r="Y211" s="243"/>
      <c r="Z211" s="243"/>
      <c r="AA211" s="243"/>
      <c r="AB211" s="243"/>
      <c r="AC211" s="243"/>
      <c r="AD211" s="243"/>
    </row>
    <row r="212" spans="2:30" x14ac:dyDescent="0.2">
      <c r="B212" s="243"/>
      <c r="C212" s="243"/>
      <c r="D212" s="243"/>
      <c r="E212" s="243"/>
      <c r="F212" s="243"/>
      <c r="G212" s="243"/>
      <c r="H212" s="243"/>
      <c r="I212" s="243"/>
      <c r="J212" s="243"/>
      <c r="K212" s="243"/>
      <c r="L212" s="243"/>
      <c r="M212" s="243"/>
      <c r="N212" s="243"/>
      <c r="O212" s="250"/>
      <c r="P212" s="243"/>
      <c r="Q212" s="243"/>
      <c r="R212" s="243"/>
      <c r="S212" s="243"/>
      <c r="T212" s="243"/>
      <c r="U212" s="243"/>
      <c r="V212" s="243"/>
      <c r="W212" s="243"/>
      <c r="X212" s="243"/>
      <c r="Y212" s="243"/>
      <c r="Z212" s="243"/>
      <c r="AA212" s="243"/>
      <c r="AB212" s="243"/>
      <c r="AC212" s="243"/>
      <c r="AD212" s="243"/>
    </row>
    <row r="213" spans="2:30" x14ac:dyDescent="0.2">
      <c r="B213" s="243"/>
      <c r="C213" s="243"/>
      <c r="D213" s="243"/>
      <c r="E213" s="243"/>
      <c r="F213" s="243"/>
      <c r="G213" s="243"/>
      <c r="H213" s="243"/>
      <c r="I213" s="243"/>
      <c r="J213" s="243"/>
      <c r="K213" s="243"/>
      <c r="L213" s="243"/>
      <c r="M213" s="243"/>
      <c r="N213" s="243"/>
      <c r="O213" s="250"/>
      <c r="P213" s="243"/>
      <c r="Q213" s="243"/>
      <c r="R213" s="243"/>
      <c r="S213" s="243"/>
      <c r="T213" s="243"/>
      <c r="U213" s="243"/>
      <c r="V213" s="243"/>
      <c r="W213" s="243"/>
      <c r="X213" s="243"/>
      <c r="Y213" s="243"/>
      <c r="Z213" s="243"/>
      <c r="AA213" s="243"/>
      <c r="AB213" s="243"/>
      <c r="AC213" s="243"/>
      <c r="AD213" s="243"/>
    </row>
    <row r="214" spans="2:30" x14ac:dyDescent="0.2">
      <c r="B214" s="243"/>
      <c r="C214" s="243"/>
      <c r="D214" s="243"/>
      <c r="E214" s="243"/>
      <c r="F214" s="243"/>
      <c r="G214" s="243"/>
      <c r="H214" s="243"/>
      <c r="I214" s="243"/>
      <c r="J214" s="243"/>
      <c r="K214" s="243"/>
      <c r="L214" s="243"/>
      <c r="M214" s="243"/>
      <c r="N214" s="243"/>
      <c r="O214" s="250"/>
      <c r="P214" s="243"/>
      <c r="Q214" s="243"/>
      <c r="R214" s="243"/>
      <c r="S214" s="243"/>
      <c r="T214" s="243"/>
      <c r="U214" s="243"/>
      <c r="V214" s="243"/>
      <c r="W214" s="243"/>
      <c r="X214" s="243"/>
      <c r="Y214" s="243"/>
      <c r="Z214" s="243"/>
      <c r="AA214" s="243"/>
      <c r="AB214" s="243"/>
      <c r="AC214" s="243"/>
      <c r="AD214" s="243"/>
    </row>
    <row r="215" spans="2:30" x14ac:dyDescent="0.2">
      <c r="B215" s="243"/>
      <c r="C215" s="243"/>
      <c r="D215" s="243"/>
      <c r="E215" s="243"/>
      <c r="F215" s="243"/>
      <c r="G215" s="243"/>
      <c r="H215" s="243"/>
      <c r="I215" s="243"/>
      <c r="J215" s="243"/>
      <c r="K215" s="243"/>
      <c r="L215" s="243"/>
      <c r="M215" s="243"/>
      <c r="N215" s="243"/>
      <c r="O215" s="250"/>
      <c r="P215" s="243"/>
      <c r="Q215" s="243"/>
      <c r="R215" s="243"/>
      <c r="S215" s="243"/>
      <c r="T215" s="243"/>
      <c r="U215" s="243"/>
      <c r="V215" s="243"/>
      <c r="W215" s="243"/>
      <c r="X215" s="243"/>
      <c r="Y215" s="243"/>
      <c r="Z215" s="243"/>
      <c r="AA215" s="243"/>
      <c r="AB215" s="243"/>
      <c r="AC215" s="243"/>
      <c r="AD215" s="243"/>
    </row>
    <row r="216" spans="2:30" x14ac:dyDescent="0.2">
      <c r="B216" s="243"/>
      <c r="C216" s="243"/>
      <c r="D216" s="243"/>
      <c r="E216" s="243"/>
      <c r="F216" s="243"/>
      <c r="G216" s="243"/>
      <c r="H216" s="243"/>
      <c r="I216" s="243"/>
      <c r="J216" s="243"/>
      <c r="K216" s="243"/>
      <c r="L216" s="243"/>
      <c r="M216" s="243"/>
      <c r="N216" s="243"/>
      <c r="O216" s="250"/>
      <c r="P216" s="243"/>
      <c r="Q216" s="243"/>
      <c r="R216" s="243"/>
      <c r="S216" s="243"/>
      <c r="T216" s="243"/>
      <c r="U216" s="243"/>
      <c r="V216" s="243"/>
      <c r="W216" s="243"/>
      <c r="X216" s="243"/>
      <c r="Y216" s="243"/>
      <c r="Z216" s="243"/>
      <c r="AA216" s="243"/>
      <c r="AB216" s="243"/>
      <c r="AC216" s="243"/>
      <c r="AD216" s="243"/>
    </row>
    <row r="217" spans="2:30" x14ac:dyDescent="0.2">
      <c r="B217" s="243"/>
      <c r="C217" s="243"/>
      <c r="D217" s="243"/>
      <c r="E217" s="243"/>
      <c r="F217" s="243"/>
      <c r="G217" s="243"/>
      <c r="H217" s="243"/>
      <c r="I217" s="243"/>
      <c r="J217" s="243"/>
      <c r="K217" s="243"/>
      <c r="L217" s="243"/>
      <c r="M217" s="243"/>
      <c r="N217" s="243"/>
      <c r="O217" s="250"/>
      <c r="P217" s="243"/>
      <c r="Q217" s="243"/>
      <c r="R217" s="243"/>
      <c r="S217" s="243"/>
      <c r="T217" s="243"/>
      <c r="U217" s="243"/>
      <c r="V217" s="243"/>
      <c r="W217" s="243"/>
      <c r="X217" s="243"/>
      <c r="Y217" s="243"/>
      <c r="Z217" s="243"/>
      <c r="AA217" s="243"/>
      <c r="AB217" s="243"/>
      <c r="AC217" s="243"/>
      <c r="AD217" s="243"/>
    </row>
    <row r="218" spans="2:30" x14ac:dyDescent="0.2">
      <c r="B218" s="243"/>
      <c r="C218" s="243"/>
      <c r="D218" s="243"/>
      <c r="E218" s="243"/>
      <c r="F218" s="243"/>
      <c r="G218" s="243"/>
      <c r="H218" s="243"/>
      <c r="I218" s="243"/>
      <c r="J218" s="243"/>
      <c r="K218" s="243"/>
      <c r="L218" s="243"/>
      <c r="M218" s="243"/>
      <c r="N218" s="243"/>
      <c r="O218" s="250"/>
      <c r="P218" s="243"/>
      <c r="Q218" s="243"/>
      <c r="R218" s="243"/>
      <c r="S218" s="243"/>
      <c r="T218" s="243"/>
      <c r="U218" s="243"/>
      <c r="V218" s="243"/>
      <c r="W218" s="243"/>
      <c r="X218" s="243"/>
      <c r="Y218" s="243"/>
      <c r="Z218" s="243"/>
      <c r="AA218" s="243"/>
      <c r="AB218" s="243"/>
      <c r="AC218" s="243"/>
      <c r="AD218" s="243"/>
    </row>
    <row r="219" spans="2:30" x14ac:dyDescent="0.2">
      <c r="B219" s="243"/>
      <c r="C219" s="243"/>
      <c r="D219" s="243"/>
      <c r="E219" s="243"/>
      <c r="F219" s="243"/>
      <c r="G219" s="243"/>
      <c r="H219" s="243"/>
      <c r="I219" s="243"/>
      <c r="J219" s="243"/>
      <c r="K219" s="243"/>
      <c r="L219" s="243"/>
      <c r="M219" s="243"/>
      <c r="N219" s="243"/>
      <c r="O219" s="250"/>
      <c r="P219" s="243"/>
      <c r="Q219" s="243"/>
      <c r="R219" s="243"/>
      <c r="S219" s="243"/>
      <c r="T219" s="243"/>
      <c r="U219" s="243"/>
      <c r="V219" s="243"/>
      <c r="W219" s="243"/>
      <c r="X219" s="243"/>
      <c r="Y219" s="243"/>
      <c r="Z219" s="243"/>
      <c r="AA219" s="243"/>
      <c r="AB219" s="243"/>
      <c r="AC219" s="243"/>
      <c r="AD219" s="243"/>
    </row>
    <row r="220" spans="2:30" x14ac:dyDescent="0.2">
      <c r="B220" s="243"/>
      <c r="C220" s="243"/>
      <c r="D220" s="243"/>
      <c r="E220" s="243"/>
      <c r="F220" s="243"/>
      <c r="G220" s="243"/>
      <c r="H220" s="243"/>
      <c r="I220" s="243"/>
      <c r="J220" s="243"/>
      <c r="K220" s="243"/>
      <c r="L220" s="243"/>
      <c r="M220" s="243"/>
      <c r="N220" s="243"/>
      <c r="O220" s="250"/>
      <c r="P220" s="243"/>
      <c r="Q220" s="243"/>
      <c r="R220" s="243"/>
      <c r="S220" s="243"/>
      <c r="T220" s="243"/>
      <c r="U220" s="243"/>
      <c r="V220" s="243"/>
      <c r="W220" s="243"/>
      <c r="X220" s="243"/>
      <c r="Y220" s="243"/>
      <c r="Z220" s="243"/>
      <c r="AA220" s="243"/>
      <c r="AB220" s="243"/>
      <c r="AC220" s="243"/>
      <c r="AD220" s="243"/>
    </row>
    <row r="221" spans="2:30" x14ac:dyDescent="0.2">
      <c r="B221" s="243"/>
      <c r="C221" s="243"/>
      <c r="D221" s="243"/>
      <c r="E221" s="243"/>
      <c r="F221" s="243"/>
      <c r="G221" s="243"/>
      <c r="H221" s="243"/>
      <c r="I221" s="243"/>
      <c r="J221" s="243"/>
      <c r="K221" s="243"/>
      <c r="L221" s="243"/>
      <c r="M221" s="243"/>
      <c r="N221" s="243"/>
      <c r="O221" s="250"/>
      <c r="P221" s="243"/>
      <c r="Q221" s="243"/>
      <c r="R221" s="243"/>
      <c r="S221" s="243"/>
      <c r="T221" s="243"/>
      <c r="U221" s="243"/>
      <c r="V221" s="243"/>
      <c r="W221" s="243"/>
      <c r="X221" s="243"/>
      <c r="Y221" s="243"/>
      <c r="Z221" s="243"/>
      <c r="AA221" s="243"/>
      <c r="AB221" s="243"/>
      <c r="AC221" s="243"/>
      <c r="AD221" s="243"/>
    </row>
    <row r="222" spans="2:30" x14ac:dyDescent="0.2">
      <c r="B222" s="243"/>
      <c r="C222" s="243"/>
      <c r="D222" s="243"/>
      <c r="E222" s="243"/>
      <c r="F222" s="243"/>
      <c r="G222" s="243"/>
      <c r="H222" s="243"/>
      <c r="I222" s="243"/>
      <c r="J222" s="243"/>
      <c r="K222" s="243"/>
      <c r="L222" s="243"/>
      <c r="M222" s="243"/>
      <c r="N222" s="243"/>
      <c r="O222" s="250"/>
      <c r="P222" s="243"/>
      <c r="Q222" s="243"/>
      <c r="R222" s="243"/>
      <c r="S222" s="243"/>
      <c r="T222" s="243"/>
      <c r="U222" s="243"/>
      <c r="V222" s="243"/>
      <c r="W222" s="243"/>
      <c r="X222" s="243"/>
      <c r="Y222" s="243"/>
      <c r="Z222" s="243"/>
      <c r="AA222" s="243"/>
      <c r="AB222" s="243"/>
      <c r="AC222" s="243"/>
      <c r="AD222" s="243"/>
    </row>
    <row r="223" spans="2:30" x14ac:dyDescent="0.2">
      <c r="B223" s="243"/>
      <c r="C223" s="243"/>
      <c r="D223" s="243"/>
      <c r="E223" s="243"/>
      <c r="F223" s="243"/>
      <c r="G223" s="243"/>
      <c r="H223" s="243"/>
      <c r="I223" s="243"/>
      <c r="J223" s="243"/>
      <c r="K223" s="243"/>
      <c r="L223" s="243"/>
      <c r="M223" s="243"/>
      <c r="N223" s="243"/>
      <c r="O223" s="250"/>
      <c r="P223" s="243"/>
      <c r="Q223" s="243"/>
      <c r="R223" s="243"/>
      <c r="S223" s="243"/>
      <c r="T223" s="243"/>
      <c r="U223" s="243"/>
      <c r="V223" s="243"/>
      <c r="W223" s="243"/>
      <c r="X223" s="243"/>
      <c r="Y223" s="243"/>
      <c r="Z223" s="243"/>
      <c r="AA223" s="243"/>
      <c r="AB223" s="243"/>
      <c r="AC223" s="243"/>
      <c r="AD223" s="243"/>
    </row>
    <row r="224" spans="2:30" x14ac:dyDescent="0.2">
      <c r="B224" s="243"/>
      <c r="C224" s="243"/>
      <c r="D224" s="243"/>
      <c r="E224" s="243"/>
      <c r="F224" s="243"/>
      <c r="G224" s="243"/>
      <c r="H224" s="243"/>
      <c r="I224" s="243"/>
      <c r="J224" s="243"/>
      <c r="K224" s="243"/>
      <c r="L224" s="243"/>
      <c r="M224" s="243"/>
      <c r="N224" s="243"/>
      <c r="O224" s="250"/>
      <c r="P224" s="243"/>
      <c r="Q224" s="243"/>
      <c r="R224" s="243"/>
      <c r="S224" s="243"/>
      <c r="T224" s="243"/>
      <c r="U224" s="243"/>
      <c r="V224" s="243"/>
      <c r="W224" s="243"/>
      <c r="X224" s="243"/>
      <c r="Y224" s="243"/>
      <c r="Z224" s="243"/>
      <c r="AA224" s="243"/>
      <c r="AB224" s="243"/>
      <c r="AC224" s="243"/>
      <c r="AD224" s="243"/>
    </row>
    <row r="225" spans="2:30" x14ac:dyDescent="0.2">
      <c r="B225" s="243"/>
      <c r="C225" s="243"/>
      <c r="D225" s="243"/>
      <c r="E225" s="243"/>
      <c r="F225" s="243"/>
      <c r="G225" s="243"/>
      <c r="H225" s="243"/>
      <c r="I225" s="243"/>
      <c r="J225" s="243"/>
      <c r="K225" s="243"/>
      <c r="L225" s="243"/>
      <c r="M225" s="243"/>
      <c r="N225" s="243"/>
      <c r="O225" s="250"/>
      <c r="P225" s="243"/>
      <c r="Q225" s="243"/>
      <c r="R225" s="243"/>
      <c r="S225" s="243"/>
      <c r="T225" s="243"/>
      <c r="U225" s="243"/>
      <c r="V225" s="243"/>
      <c r="W225" s="243"/>
      <c r="X225" s="243"/>
      <c r="Y225" s="243"/>
      <c r="Z225" s="243"/>
      <c r="AA225" s="243"/>
      <c r="AB225" s="243"/>
      <c r="AC225" s="243"/>
      <c r="AD225" s="243"/>
    </row>
    <row r="226" spans="2:30" x14ac:dyDescent="0.2">
      <c r="B226" s="243"/>
      <c r="C226" s="243"/>
      <c r="D226" s="243"/>
      <c r="E226" s="243"/>
      <c r="F226" s="243"/>
      <c r="G226" s="243"/>
      <c r="H226" s="243"/>
      <c r="I226" s="243"/>
      <c r="J226" s="243"/>
      <c r="K226" s="243"/>
      <c r="L226" s="243"/>
      <c r="M226" s="243"/>
      <c r="N226" s="243"/>
      <c r="O226" s="250"/>
      <c r="P226" s="243"/>
      <c r="Q226" s="243"/>
      <c r="R226" s="243"/>
      <c r="S226" s="243"/>
      <c r="T226" s="243"/>
      <c r="U226" s="243"/>
      <c r="V226" s="243"/>
      <c r="W226" s="243"/>
      <c r="X226" s="243"/>
      <c r="Y226" s="243"/>
      <c r="Z226" s="243"/>
      <c r="AA226" s="243"/>
      <c r="AB226" s="243"/>
      <c r="AC226" s="243"/>
      <c r="AD226" s="243"/>
    </row>
    <row r="227" spans="2:30" x14ac:dyDescent="0.2">
      <c r="B227" s="243"/>
      <c r="C227" s="243"/>
      <c r="D227" s="243"/>
      <c r="E227" s="243"/>
      <c r="F227" s="243"/>
      <c r="G227" s="243"/>
      <c r="H227" s="243"/>
      <c r="I227" s="243"/>
      <c r="J227" s="243"/>
      <c r="K227" s="243"/>
      <c r="L227" s="243"/>
      <c r="M227" s="243"/>
      <c r="N227" s="243"/>
      <c r="O227" s="250"/>
      <c r="P227" s="243"/>
      <c r="Q227" s="243"/>
      <c r="R227" s="243"/>
      <c r="S227" s="243"/>
      <c r="T227" s="243"/>
      <c r="U227" s="243"/>
      <c r="V227" s="243"/>
      <c r="W227" s="243"/>
      <c r="X227" s="243"/>
      <c r="Y227" s="243"/>
      <c r="Z227" s="243"/>
      <c r="AA227" s="243"/>
      <c r="AB227" s="243"/>
      <c r="AC227" s="243"/>
      <c r="AD227" s="243"/>
    </row>
    <row r="228" spans="2:30" x14ac:dyDescent="0.2">
      <c r="B228" s="243"/>
      <c r="C228" s="243"/>
      <c r="D228" s="243"/>
      <c r="E228" s="243"/>
      <c r="F228" s="243"/>
      <c r="G228" s="243"/>
      <c r="H228" s="243"/>
      <c r="I228" s="243"/>
      <c r="J228" s="243"/>
      <c r="K228" s="243"/>
      <c r="L228" s="243"/>
      <c r="M228" s="243"/>
      <c r="N228" s="243"/>
      <c r="O228" s="250"/>
      <c r="P228" s="243"/>
      <c r="Q228" s="243"/>
      <c r="R228" s="243"/>
      <c r="S228" s="243"/>
      <c r="T228" s="243"/>
      <c r="U228" s="243"/>
      <c r="V228" s="243"/>
      <c r="W228" s="243"/>
      <c r="X228" s="243"/>
      <c r="Y228" s="243"/>
      <c r="Z228" s="243"/>
      <c r="AA228" s="243"/>
      <c r="AB228" s="243"/>
      <c r="AC228" s="243"/>
      <c r="AD228" s="243"/>
    </row>
    <row r="229" spans="2:30" x14ac:dyDescent="0.2">
      <c r="B229" s="243"/>
      <c r="C229" s="243"/>
      <c r="D229" s="243"/>
      <c r="E229" s="243"/>
      <c r="F229" s="243"/>
      <c r="G229" s="243"/>
      <c r="H229" s="243"/>
      <c r="I229" s="243"/>
      <c r="J229" s="243"/>
      <c r="K229" s="243"/>
      <c r="L229" s="243"/>
      <c r="M229" s="243"/>
      <c r="N229" s="243"/>
      <c r="O229" s="250"/>
      <c r="P229" s="243"/>
      <c r="Q229" s="243"/>
      <c r="R229" s="243"/>
      <c r="S229" s="243"/>
      <c r="T229" s="243"/>
      <c r="U229" s="243"/>
      <c r="V229" s="243"/>
      <c r="W229" s="243"/>
      <c r="X229" s="243"/>
      <c r="Y229" s="243"/>
      <c r="Z229" s="243"/>
      <c r="AA229" s="243"/>
      <c r="AB229" s="243"/>
      <c r="AC229" s="243"/>
      <c r="AD229" s="243"/>
    </row>
    <row r="230" spans="2:30" x14ac:dyDescent="0.2">
      <c r="B230" s="243"/>
      <c r="C230" s="243"/>
      <c r="D230" s="243"/>
      <c r="E230" s="243"/>
      <c r="F230" s="243"/>
      <c r="G230" s="243"/>
      <c r="H230" s="243"/>
      <c r="I230" s="243"/>
      <c r="J230" s="243"/>
      <c r="K230" s="243"/>
      <c r="L230" s="243"/>
      <c r="M230" s="243"/>
      <c r="N230" s="243"/>
      <c r="O230" s="250"/>
      <c r="P230" s="243"/>
      <c r="Q230" s="243"/>
      <c r="R230" s="243"/>
      <c r="S230" s="243"/>
      <c r="T230" s="243"/>
      <c r="U230" s="243"/>
      <c r="V230" s="243"/>
      <c r="W230" s="243"/>
      <c r="X230" s="243"/>
      <c r="Y230" s="243"/>
      <c r="Z230" s="243"/>
      <c r="AA230" s="243"/>
      <c r="AB230" s="243"/>
      <c r="AC230" s="243"/>
      <c r="AD230" s="243"/>
    </row>
    <row r="231" spans="2:30" x14ac:dyDescent="0.2">
      <c r="B231" s="243"/>
      <c r="C231" s="243"/>
      <c r="D231" s="243"/>
      <c r="E231" s="243"/>
      <c r="F231" s="243"/>
      <c r="G231" s="243"/>
      <c r="H231" s="243"/>
      <c r="I231" s="243"/>
      <c r="J231" s="243"/>
      <c r="K231" s="243"/>
      <c r="L231" s="243"/>
      <c r="M231" s="243"/>
      <c r="N231" s="243"/>
      <c r="O231" s="250"/>
      <c r="P231" s="243"/>
      <c r="Q231" s="243"/>
      <c r="R231" s="243"/>
      <c r="S231" s="243"/>
      <c r="T231" s="243"/>
      <c r="U231" s="243"/>
      <c r="V231" s="243"/>
      <c r="W231" s="243"/>
      <c r="X231" s="243"/>
      <c r="Y231" s="243"/>
      <c r="Z231" s="243"/>
      <c r="AA231" s="243"/>
      <c r="AB231" s="243"/>
      <c r="AC231" s="243"/>
      <c r="AD231" s="243"/>
    </row>
    <row r="232" spans="2:30" x14ac:dyDescent="0.2">
      <c r="B232" s="243"/>
      <c r="C232" s="243"/>
      <c r="D232" s="243"/>
      <c r="E232" s="243"/>
      <c r="F232" s="243"/>
      <c r="G232" s="243"/>
      <c r="H232" s="243"/>
      <c r="I232" s="243"/>
      <c r="J232" s="243"/>
      <c r="K232" s="243"/>
      <c r="L232" s="243"/>
      <c r="M232" s="243"/>
      <c r="N232" s="243"/>
      <c r="O232" s="250"/>
      <c r="P232" s="243"/>
      <c r="Q232" s="243"/>
      <c r="R232" s="243"/>
      <c r="S232" s="243"/>
      <c r="T232" s="243"/>
      <c r="U232" s="243"/>
      <c r="V232" s="243"/>
      <c r="W232" s="243"/>
      <c r="X232" s="243"/>
      <c r="Y232" s="243"/>
      <c r="Z232" s="243"/>
      <c r="AA232" s="243"/>
      <c r="AB232" s="243"/>
      <c r="AC232" s="243"/>
      <c r="AD232" s="243"/>
    </row>
    <row r="233" spans="2:30" x14ac:dyDescent="0.2">
      <c r="B233" s="243"/>
      <c r="C233" s="243"/>
      <c r="D233" s="243"/>
      <c r="E233" s="243"/>
      <c r="F233" s="243"/>
      <c r="G233" s="243"/>
      <c r="H233" s="243"/>
      <c r="I233" s="243"/>
      <c r="J233" s="243"/>
      <c r="K233" s="243"/>
      <c r="L233" s="243"/>
      <c r="M233" s="243"/>
      <c r="N233" s="243"/>
      <c r="O233" s="250"/>
      <c r="P233" s="243"/>
      <c r="Q233" s="243"/>
      <c r="R233" s="243"/>
      <c r="S233" s="243"/>
      <c r="T233" s="243"/>
      <c r="U233" s="243"/>
      <c r="V233" s="243"/>
      <c r="W233" s="243"/>
      <c r="X233" s="243"/>
      <c r="Y233" s="243"/>
      <c r="Z233" s="243"/>
      <c r="AA233" s="243"/>
      <c r="AB233" s="243"/>
      <c r="AC233" s="243"/>
      <c r="AD233" s="243"/>
    </row>
    <row r="234" spans="2:30" x14ac:dyDescent="0.2">
      <c r="B234" s="243"/>
      <c r="C234" s="243"/>
      <c r="D234" s="243"/>
      <c r="E234" s="243"/>
      <c r="F234" s="243"/>
      <c r="G234" s="243"/>
      <c r="H234" s="243"/>
      <c r="I234" s="243"/>
      <c r="J234" s="243"/>
      <c r="K234" s="243"/>
      <c r="L234" s="243"/>
      <c r="M234" s="243"/>
      <c r="N234" s="243"/>
      <c r="O234" s="250"/>
      <c r="P234" s="243"/>
      <c r="Q234" s="243"/>
      <c r="R234" s="243"/>
      <c r="S234" s="243"/>
      <c r="T234" s="243"/>
      <c r="U234" s="243"/>
      <c r="V234" s="243"/>
      <c r="W234" s="243"/>
      <c r="X234" s="243"/>
      <c r="Y234" s="243"/>
      <c r="Z234" s="243"/>
      <c r="AA234" s="243"/>
      <c r="AB234" s="243"/>
      <c r="AC234" s="243"/>
      <c r="AD234" s="243"/>
    </row>
    <row r="235" spans="2:30" x14ac:dyDescent="0.2">
      <c r="B235" s="243"/>
      <c r="C235" s="243"/>
      <c r="D235" s="243"/>
      <c r="E235" s="243"/>
      <c r="F235" s="243"/>
      <c r="G235" s="243"/>
      <c r="H235" s="243"/>
      <c r="I235" s="243"/>
      <c r="J235" s="243"/>
      <c r="K235" s="243"/>
      <c r="L235" s="243"/>
      <c r="M235" s="243"/>
      <c r="N235" s="243"/>
      <c r="O235" s="250"/>
      <c r="P235" s="243"/>
      <c r="Q235" s="243"/>
      <c r="R235" s="243"/>
      <c r="S235" s="243"/>
      <c r="T235" s="243"/>
      <c r="U235" s="243"/>
      <c r="V235" s="243"/>
      <c r="W235" s="243"/>
      <c r="X235" s="243"/>
      <c r="Y235" s="243"/>
      <c r="Z235" s="243"/>
      <c r="AA235" s="243"/>
      <c r="AB235" s="243"/>
      <c r="AC235" s="243"/>
      <c r="AD235" s="243"/>
    </row>
    <row r="236" spans="2:30" x14ac:dyDescent="0.2">
      <c r="B236" s="243"/>
      <c r="C236" s="243"/>
      <c r="D236" s="243"/>
      <c r="E236" s="243"/>
      <c r="F236" s="243"/>
      <c r="G236" s="243"/>
      <c r="H236" s="243"/>
      <c r="I236" s="243"/>
      <c r="J236" s="243"/>
      <c r="K236" s="243"/>
      <c r="L236" s="243"/>
      <c r="M236" s="243"/>
      <c r="N236" s="243"/>
      <c r="O236" s="250"/>
      <c r="P236" s="243"/>
      <c r="Q236" s="243"/>
      <c r="R236" s="243"/>
      <c r="S236" s="243"/>
      <c r="T236" s="243"/>
      <c r="U236" s="243"/>
      <c r="V236" s="243"/>
      <c r="W236" s="243"/>
      <c r="X236" s="243"/>
      <c r="Y236" s="243"/>
      <c r="Z236" s="243"/>
      <c r="AA236" s="243"/>
      <c r="AB236" s="243"/>
      <c r="AC236" s="243"/>
      <c r="AD236" s="243"/>
    </row>
    <row r="237" spans="2:30" x14ac:dyDescent="0.2">
      <c r="B237" s="243"/>
      <c r="C237" s="243"/>
      <c r="D237" s="243"/>
      <c r="E237" s="243"/>
      <c r="F237" s="243"/>
      <c r="G237" s="243"/>
      <c r="H237" s="243"/>
      <c r="I237" s="243"/>
      <c r="J237" s="243"/>
      <c r="K237" s="243"/>
      <c r="L237" s="243"/>
      <c r="M237" s="243"/>
      <c r="N237" s="243"/>
      <c r="O237" s="250"/>
      <c r="P237" s="243"/>
      <c r="Q237" s="243"/>
      <c r="R237" s="243"/>
      <c r="S237" s="243"/>
      <c r="T237" s="243"/>
      <c r="U237" s="243"/>
      <c r="V237" s="243"/>
      <c r="W237" s="243"/>
      <c r="X237" s="243"/>
      <c r="Y237" s="243"/>
      <c r="Z237" s="243"/>
      <c r="AA237" s="243"/>
      <c r="AB237" s="243"/>
      <c r="AC237" s="243"/>
      <c r="AD237" s="243"/>
    </row>
    <row r="238" spans="2:30" x14ac:dyDescent="0.2">
      <c r="B238" s="243"/>
      <c r="C238" s="243"/>
      <c r="D238" s="243"/>
      <c r="E238" s="243"/>
      <c r="F238" s="243"/>
      <c r="G238" s="243"/>
      <c r="H238" s="243"/>
      <c r="I238" s="243"/>
      <c r="J238" s="243"/>
      <c r="K238" s="243"/>
      <c r="L238" s="243"/>
      <c r="M238" s="243"/>
      <c r="N238" s="243"/>
      <c r="O238" s="250"/>
      <c r="P238" s="243"/>
      <c r="Q238" s="243"/>
      <c r="R238" s="243"/>
      <c r="S238" s="243"/>
      <c r="T238" s="243"/>
      <c r="U238" s="243"/>
      <c r="V238" s="243"/>
      <c r="W238" s="243"/>
      <c r="X238" s="243"/>
      <c r="Y238" s="243"/>
      <c r="Z238" s="243"/>
      <c r="AA238" s="243"/>
      <c r="AB238" s="243"/>
      <c r="AC238" s="243"/>
      <c r="AD238" s="243"/>
    </row>
    <row r="239" spans="2:30" x14ac:dyDescent="0.2">
      <c r="B239" s="243"/>
      <c r="C239" s="243"/>
      <c r="D239" s="243"/>
      <c r="E239" s="243"/>
      <c r="F239" s="243"/>
      <c r="G239" s="243"/>
      <c r="H239" s="243"/>
      <c r="I239" s="243"/>
      <c r="J239" s="243"/>
      <c r="K239" s="243"/>
      <c r="L239" s="243"/>
      <c r="M239" s="243"/>
      <c r="N239" s="243"/>
      <c r="O239" s="250"/>
      <c r="P239" s="243"/>
      <c r="Q239" s="243"/>
      <c r="R239" s="243"/>
      <c r="S239" s="243"/>
      <c r="T239" s="243"/>
      <c r="U239" s="243"/>
      <c r="V239" s="243"/>
      <c r="W239" s="243"/>
      <c r="X239" s="243"/>
      <c r="Y239" s="243"/>
      <c r="Z239" s="243"/>
      <c r="AA239" s="243"/>
      <c r="AB239" s="243"/>
      <c r="AC239" s="243"/>
      <c r="AD239" s="243"/>
    </row>
    <row r="240" spans="2:30" x14ac:dyDescent="0.2">
      <c r="B240" s="243"/>
      <c r="C240" s="243"/>
      <c r="D240" s="243"/>
      <c r="E240" s="243"/>
      <c r="F240" s="243"/>
      <c r="G240" s="243"/>
      <c r="H240" s="243"/>
      <c r="I240" s="243"/>
      <c r="J240" s="243"/>
      <c r="K240" s="243"/>
      <c r="L240" s="243"/>
      <c r="M240" s="243"/>
      <c r="N240" s="243"/>
      <c r="O240" s="250"/>
      <c r="P240" s="243"/>
      <c r="Q240" s="243"/>
      <c r="R240" s="243"/>
      <c r="S240" s="243"/>
      <c r="T240" s="243"/>
      <c r="U240" s="243"/>
      <c r="V240" s="243"/>
      <c r="W240" s="243"/>
      <c r="X240" s="243"/>
      <c r="Y240" s="243"/>
      <c r="Z240" s="243"/>
      <c r="AA240" s="243"/>
      <c r="AB240" s="243"/>
      <c r="AC240" s="243"/>
      <c r="AD240" s="243"/>
    </row>
    <row r="241" spans="2:30" x14ac:dyDescent="0.2">
      <c r="B241" s="243"/>
      <c r="C241" s="243"/>
      <c r="D241" s="243"/>
      <c r="E241" s="243"/>
      <c r="F241" s="243"/>
      <c r="G241" s="243"/>
      <c r="H241" s="243"/>
      <c r="I241" s="243"/>
      <c r="J241" s="243"/>
      <c r="K241" s="243"/>
      <c r="L241" s="243"/>
      <c r="M241" s="243"/>
      <c r="N241" s="243"/>
      <c r="O241" s="250"/>
      <c r="P241" s="243"/>
      <c r="Q241" s="243"/>
      <c r="R241" s="243"/>
      <c r="S241" s="243"/>
      <c r="T241" s="243"/>
      <c r="U241" s="243"/>
      <c r="V241" s="243"/>
      <c r="W241" s="243"/>
      <c r="X241" s="243"/>
      <c r="Y241" s="243"/>
      <c r="Z241" s="243"/>
      <c r="AA241" s="243"/>
      <c r="AB241" s="243"/>
      <c r="AC241" s="243"/>
      <c r="AD241" s="243"/>
    </row>
    <row r="242" spans="2:30" x14ac:dyDescent="0.2">
      <c r="B242" s="243"/>
      <c r="C242" s="243"/>
      <c r="D242" s="243"/>
      <c r="E242" s="243"/>
      <c r="F242" s="243"/>
      <c r="G242" s="243"/>
      <c r="H242" s="243"/>
      <c r="I242" s="243"/>
      <c r="J242" s="243"/>
      <c r="K242" s="243"/>
      <c r="L242" s="243"/>
      <c r="M242" s="243"/>
      <c r="N242" s="243"/>
      <c r="O242" s="250"/>
      <c r="P242" s="243"/>
      <c r="Q242" s="243"/>
      <c r="R242" s="243"/>
      <c r="S242" s="243"/>
      <c r="T242" s="243"/>
      <c r="U242" s="243"/>
      <c r="V242" s="243"/>
      <c r="W242" s="243"/>
      <c r="X242" s="243"/>
      <c r="Y242" s="243"/>
      <c r="Z242" s="243"/>
      <c r="AA242" s="243"/>
      <c r="AB242" s="243"/>
      <c r="AC242" s="243"/>
      <c r="AD242" s="243"/>
    </row>
    <row r="243" spans="2:30" x14ac:dyDescent="0.2">
      <c r="B243" s="243"/>
      <c r="C243" s="243"/>
      <c r="D243" s="243"/>
      <c r="E243" s="243"/>
      <c r="F243" s="243"/>
      <c r="G243" s="243"/>
      <c r="H243" s="243"/>
      <c r="I243" s="243"/>
      <c r="J243" s="243"/>
      <c r="K243" s="243"/>
      <c r="L243" s="243"/>
      <c r="M243" s="243"/>
      <c r="N243" s="243"/>
      <c r="O243" s="250"/>
      <c r="P243" s="243"/>
      <c r="Q243" s="243"/>
      <c r="R243" s="243"/>
      <c r="S243" s="243"/>
      <c r="T243" s="243"/>
      <c r="U243" s="243"/>
      <c r="V243" s="243"/>
      <c r="W243" s="243"/>
      <c r="X243" s="243"/>
      <c r="Y243" s="243"/>
      <c r="Z243" s="243"/>
      <c r="AA243" s="243"/>
      <c r="AB243" s="243"/>
      <c r="AC243" s="243"/>
      <c r="AD243" s="243"/>
    </row>
    <row r="244" spans="2:30" x14ac:dyDescent="0.2">
      <c r="B244" s="243"/>
      <c r="C244" s="243"/>
      <c r="D244" s="243"/>
      <c r="E244" s="243"/>
      <c r="F244" s="243"/>
      <c r="G244" s="243"/>
      <c r="H244" s="243"/>
      <c r="I244" s="243"/>
      <c r="J244" s="243"/>
      <c r="K244" s="243"/>
      <c r="L244" s="243"/>
      <c r="M244" s="243"/>
      <c r="N244" s="243"/>
      <c r="O244" s="250"/>
      <c r="P244" s="243"/>
      <c r="Q244" s="243"/>
      <c r="R244" s="243"/>
      <c r="S244" s="243"/>
      <c r="T244" s="243"/>
      <c r="U244" s="243"/>
      <c r="V244" s="243"/>
      <c r="W244" s="243"/>
      <c r="X244" s="243"/>
      <c r="Y244" s="243"/>
      <c r="Z244" s="243"/>
      <c r="AA244" s="243"/>
      <c r="AB244" s="243"/>
      <c r="AC244" s="243"/>
      <c r="AD244" s="243"/>
    </row>
    <row r="245" spans="2:30" x14ac:dyDescent="0.2">
      <c r="B245" s="243"/>
      <c r="C245" s="243"/>
      <c r="D245" s="243"/>
      <c r="E245" s="243"/>
      <c r="F245" s="243"/>
      <c r="G245" s="243"/>
      <c r="H245" s="243"/>
      <c r="I245" s="243"/>
      <c r="J245" s="243"/>
      <c r="K245" s="243"/>
      <c r="L245" s="243"/>
      <c r="M245" s="243"/>
      <c r="N245" s="243"/>
      <c r="O245" s="250"/>
      <c r="P245" s="243"/>
      <c r="Q245" s="243"/>
      <c r="R245" s="243"/>
      <c r="S245" s="243"/>
      <c r="T245" s="243"/>
      <c r="U245" s="243"/>
      <c r="V245" s="243"/>
      <c r="W245" s="243"/>
      <c r="X245" s="243"/>
      <c r="Y245" s="243"/>
      <c r="Z245" s="243"/>
      <c r="AA245" s="243"/>
      <c r="AB245" s="243"/>
      <c r="AC245" s="243"/>
      <c r="AD245" s="243"/>
    </row>
    <row r="246" spans="2:30" x14ac:dyDescent="0.2">
      <c r="B246" s="243"/>
      <c r="C246" s="243"/>
      <c r="D246" s="243"/>
      <c r="E246" s="243"/>
      <c r="F246" s="243"/>
      <c r="G246" s="243"/>
      <c r="H246" s="243"/>
      <c r="I246" s="243"/>
      <c r="J246" s="243"/>
      <c r="K246" s="243"/>
      <c r="L246" s="243"/>
      <c r="M246" s="243"/>
      <c r="N246" s="243"/>
      <c r="O246" s="250"/>
      <c r="P246" s="243"/>
      <c r="Q246" s="243"/>
      <c r="R246" s="243"/>
      <c r="S246" s="243"/>
      <c r="T246" s="243"/>
      <c r="U246" s="243"/>
      <c r="V246" s="243"/>
      <c r="W246" s="243"/>
      <c r="X246" s="243"/>
      <c r="Y246" s="243"/>
      <c r="Z246" s="243"/>
      <c r="AA246" s="243"/>
      <c r="AB246" s="243"/>
      <c r="AC246" s="243"/>
      <c r="AD246" s="243"/>
    </row>
    <row r="247" spans="2:30" x14ac:dyDescent="0.2">
      <c r="B247" s="243"/>
      <c r="C247" s="243"/>
      <c r="D247" s="243"/>
      <c r="E247" s="243"/>
      <c r="F247" s="243"/>
      <c r="G247" s="243"/>
      <c r="H247" s="243"/>
      <c r="I247" s="243"/>
      <c r="J247" s="243"/>
      <c r="K247" s="243"/>
      <c r="L247" s="243"/>
      <c r="M247" s="243"/>
      <c r="N247" s="243"/>
      <c r="O247" s="250"/>
      <c r="P247" s="243"/>
      <c r="Q247" s="243"/>
      <c r="R247" s="243"/>
      <c r="S247" s="243"/>
      <c r="T247" s="243"/>
      <c r="U247" s="243"/>
      <c r="V247" s="243"/>
      <c r="W247" s="243"/>
      <c r="X247" s="243"/>
      <c r="Y247" s="243"/>
      <c r="Z247" s="243"/>
      <c r="AA247" s="243"/>
      <c r="AB247" s="243"/>
      <c r="AC247" s="243"/>
      <c r="AD247" s="243"/>
    </row>
    <row r="248" spans="2:30" x14ac:dyDescent="0.2">
      <c r="B248" s="243"/>
      <c r="C248" s="243"/>
      <c r="D248" s="243"/>
      <c r="E248" s="243"/>
      <c r="F248" s="243"/>
      <c r="G248" s="243"/>
      <c r="H248" s="243"/>
      <c r="I248" s="243"/>
      <c r="J248" s="243"/>
      <c r="K248" s="243"/>
      <c r="L248" s="243"/>
      <c r="M248" s="243"/>
      <c r="N248" s="243"/>
      <c r="O248" s="250"/>
      <c r="P248" s="243"/>
      <c r="Q248" s="243"/>
      <c r="R248" s="243"/>
      <c r="S248" s="243"/>
      <c r="T248" s="243"/>
      <c r="U248" s="243"/>
      <c r="V248" s="243"/>
      <c r="W248" s="243"/>
      <c r="X248" s="243"/>
      <c r="Y248" s="243"/>
      <c r="Z248" s="243"/>
      <c r="AA248" s="243"/>
      <c r="AB248" s="243"/>
      <c r="AC248" s="243"/>
      <c r="AD248" s="243"/>
    </row>
    <row r="249" spans="2:30" x14ac:dyDescent="0.2">
      <c r="B249" s="243"/>
      <c r="C249" s="243"/>
      <c r="D249" s="243"/>
      <c r="E249" s="243"/>
      <c r="F249" s="243"/>
      <c r="G249" s="243"/>
      <c r="H249" s="243"/>
      <c r="I249" s="243"/>
      <c r="J249" s="243"/>
      <c r="K249" s="243"/>
      <c r="L249" s="243"/>
      <c r="M249" s="243"/>
      <c r="N249" s="243"/>
      <c r="O249" s="250"/>
      <c r="P249" s="243"/>
      <c r="Q249" s="243"/>
      <c r="R249" s="243"/>
      <c r="S249" s="243"/>
      <c r="T249" s="243"/>
      <c r="U249" s="243"/>
      <c r="V249" s="243"/>
      <c r="W249" s="243"/>
      <c r="X249" s="243"/>
      <c r="Y249" s="243"/>
      <c r="Z249" s="243"/>
      <c r="AA249" s="243"/>
      <c r="AB249" s="243"/>
      <c r="AC249" s="243"/>
      <c r="AD249" s="243"/>
    </row>
    <row r="250" spans="2:30" x14ac:dyDescent="0.2">
      <c r="B250" s="243"/>
      <c r="C250" s="243"/>
      <c r="D250" s="243"/>
      <c r="E250" s="243"/>
      <c r="F250" s="243"/>
      <c r="G250" s="243"/>
      <c r="H250" s="243"/>
      <c r="I250" s="243"/>
      <c r="J250" s="243"/>
      <c r="K250" s="243"/>
      <c r="L250" s="243"/>
      <c r="M250" s="243"/>
      <c r="N250" s="243"/>
      <c r="O250" s="250"/>
      <c r="P250" s="243"/>
      <c r="Q250" s="243"/>
      <c r="R250" s="243"/>
      <c r="S250" s="243"/>
      <c r="T250" s="243"/>
      <c r="U250" s="243"/>
      <c r="V250" s="243"/>
      <c r="W250" s="243"/>
      <c r="X250" s="243"/>
      <c r="Y250" s="243"/>
      <c r="Z250" s="243"/>
      <c r="AA250" s="243"/>
      <c r="AB250" s="243"/>
      <c r="AC250" s="243"/>
      <c r="AD250" s="243"/>
    </row>
    <row r="251" spans="2:30" x14ac:dyDescent="0.2">
      <c r="B251" s="243"/>
      <c r="C251" s="243"/>
      <c r="D251" s="243"/>
      <c r="E251" s="243"/>
      <c r="F251" s="243"/>
      <c r="G251" s="243"/>
      <c r="H251" s="243"/>
      <c r="I251" s="243"/>
      <c r="J251" s="243"/>
      <c r="K251" s="243"/>
      <c r="L251" s="243"/>
      <c r="M251" s="243"/>
      <c r="N251" s="243"/>
      <c r="O251" s="250"/>
      <c r="P251" s="243"/>
      <c r="Q251" s="243"/>
      <c r="R251" s="243"/>
      <c r="S251" s="243"/>
      <c r="T251" s="243"/>
      <c r="U251" s="243"/>
      <c r="V251" s="243"/>
      <c r="W251" s="243"/>
      <c r="X251" s="243"/>
      <c r="Y251" s="243"/>
      <c r="Z251" s="243"/>
      <c r="AA251" s="243"/>
      <c r="AB251" s="243"/>
      <c r="AC251" s="243"/>
      <c r="AD251" s="243"/>
    </row>
    <row r="252" spans="2:30" x14ac:dyDescent="0.2">
      <c r="B252" s="243"/>
      <c r="C252" s="243"/>
      <c r="D252" s="243"/>
      <c r="E252" s="243"/>
      <c r="F252" s="243"/>
      <c r="G252" s="243"/>
      <c r="H252" s="243"/>
      <c r="I252" s="243"/>
      <c r="J252" s="243"/>
      <c r="K252" s="243"/>
      <c r="L252" s="243"/>
      <c r="M252" s="243"/>
      <c r="N252" s="243"/>
      <c r="O252" s="250"/>
      <c r="P252" s="243"/>
      <c r="Q252" s="243"/>
      <c r="R252" s="243"/>
      <c r="S252" s="243"/>
      <c r="T252" s="243"/>
      <c r="U252" s="243"/>
      <c r="V252" s="243"/>
      <c r="W252" s="243"/>
      <c r="X252" s="243"/>
      <c r="Y252" s="243"/>
      <c r="Z252" s="243"/>
      <c r="AA252" s="243"/>
      <c r="AB252" s="243"/>
      <c r="AC252" s="243"/>
      <c r="AD252" s="243"/>
    </row>
    <row r="253" spans="2:30" x14ac:dyDescent="0.2">
      <c r="B253" s="243"/>
      <c r="C253" s="243"/>
      <c r="D253" s="243"/>
      <c r="E253" s="243"/>
      <c r="F253" s="243"/>
      <c r="G253" s="243"/>
      <c r="H253" s="243"/>
      <c r="I253" s="243"/>
      <c r="J253" s="243"/>
      <c r="K253" s="243"/>
      <c r="L253" s="243"/>
      <c r="M253" s="243"/>
      <c r="N253" s="243"/>
      <c r="O253" s="250"/>
      <c r="P253" s="243"/>
      <c r="Q253" s="243"/>
      <c r="R253" s="243"/>
      <c r="S253" s="243"/>
      <c r="T253" s="243"/>
      <c r="U253" s="243"/>
      <c r="V253" s="243"/>
      <c r="W253" s="243"/>
      <c r="X253" s="243"/>
      <c r="Y253" s="243"/>
      <c r="Z253" s="243"/>
      <c r="AA253" s="243"/>
      <c r="AB253" s="243"/>
      <c r="AC253" s="243"/>
      <c r="AD253" s="243"/>
    </row>
    <row r="254" spans="2:30" x14ac:dyDescent="0.2">
      <c r="B254" s="243"/>
      <c r="C254" s="243"/>
      <c r="D254" s="243"/>
      <c r="E254" s="243"/>
      <c r="F254" s="243"/>
      <c r="G254" s="243"/>
      <c r="H254" s="243"/>
      <c r="I254" s="243"/>
      <c r="J254" s="243"/>
      <c r="K254" s="243"/>
      <c r="L254" s="243"/>
      <c r="M254" s="243"/>
      <c r="N254" s="243"/>
      <c r="O254" s="250"/>
      <c r="P254" s="243"/>
      <c r="Q254" s="243"/>
      <c r="R254" s="243"/>
      <c r="S254" s="243"/>
      <c r="T254" s="243"/>
      <c r="U254" s="243"/>
      <c r="V254" s="243"/>
      <c r="W254" s="243"/>
      <c r="X254" s="243"/>
      <c r="Y254" s="243"/>
      <c r="Z254" s="243"/>
      <c r="AA254" s="243"/>
      <c r="AB254" s="243"/>
      <c r="AC254" s="243"/>
      <c r="AD254" s="243"/>
    </row>
    <row r="255" spans="2:30" x14ac:dyDescent="0.2">
      <c r="B255" s="243"/>
      <c r="C255" s="243"/>
      <c r="D255" s="243"/>
      <c r="E255" s="243"/>
      <c r="F255" s="243"/>
      <c r="G255" s="243"/>
      <c r="H255" s="243"/>
      <c r="I255" s="243"/>
      <c r="J255" s="243"/>
      <c r="K255" s="243"/>
      <c r="L255" s="243"/>
      <c r="M255" s="243"/>
      <c r="N255" s="243"/>
      <c r="O255" s="250"/>
      <c r="P255" s="243"/>
      <c r="Q255" s="243"/>
      <c r="R255" s="243"/>
      <c r="S255" s="243"/>
      <c r="T255" s="243"/>
      <c r="U255" s="243"/>
      <c r="V255" s="243"/>
      <c r="W255" s="243"/>
      <c r="X255" s="243"/>
      <c r="Y255" s="243"/>
      <c r="Z255" s="243"/>
      <c r="AA255" s="243"/>
      <c r="AB255" s="243"/>
      <c r="AC255" s="243"/>
      <c r="AD255" s="243"/>
    </row>
    <row r="256" spans="2:30" x14ac:dyDescent="0.2">
      <c r="B256" s="243"/>
      <c r="C256" s="243"/>
      <c r="D256" s="243"/>
      <c r="E256" s="243"/>
      <c r="F256" s="243"/>
      <c r="G256" s="243"/>
      <c r="H256" s="243"/>
      <c r="I256" s="243"/>
      <c r="J256" s="243"/>
      <c r="K256" s="243"/>
      <c r="L256" s="243"/>
      <c r="M256" s="243"/>
      <c r="N256" s="243"/>
      <c r="O256" s="250"/>
      <c r="P256" s="243"/>
      <c r="Q256" s="243"/>
      <c r="R256" s="243"/>
      <c r="S256" s="243"/>
      <c r="T256" s="243"/>
      <c r="U256" s="243"/>
      <c r="V256" s="243"/>
      <c r="W256" s="243"/>
      <c r="X256" s="243"/>
      <c r="Y256" s="243"/>
      <c r="Z256" s="243"/>
      <c r="AA256" s="243"/>
      <c r="AB256" s="243"/>
      <c r="AC256" s="243"/>
      <c r="AD256" s="243"/>
    </row>
    <row r="257" spans="2:30" x14ac:dyDescent="0.2">
      <c r="B257" s="243"/>
      <c r="C257" s="243"/>
      <c r="D257" s="243"/>
      <c r="E257" s="243"/>
      <c r="F257" s="243"/>
      <c r="G257" s="243"/>
      <c r="H257" s="243"/>
      <c r="I257" s="243"/>
      <c r="J257" s="243"/>
      <c r="K257" s="243"/>
      <c r="L257" s="243"/>
      <c r="M257" s="243"/>
      <c r="N257" s="243"/>
      <c r="O257" s="250"/>
      <c r="P257" s="243"/>
      <c r="Q257" s="243"/>
      <c r="R257" s="243"/>
      <c r="S257" s="243"/>
      <c r="T257" s="243"/>
      <c r="U257" s="243"/>
      <c r="V257" s="243"/>
      <c r="W257" s="243"/>
      <c r="X257" s="243"/>
      <c r="Y257" s="243"/>
      <c r="Z257" s="243"/>
      <c r="AA257" s="243"/>
      <c r="AB257" s="243"/>
      <c r="AC257" s="243"/>
      <c r="AD257" s="243"/>
    </row>
    <row r="258" spans="2:30" x14ac:dyDescent="0.2">
      <c r="B258" s="243"/>
      <c r="C258" s="243"/>
      <c r="D258" s="243"/>
      <c r="E258" s="243"/>
      <c r="F258" s="243"/>
      <c r="G258" s="243"/>
      <c r="H258" s="243"/>
      <c r="I258" s="243"/>
      <c r="J258" s="243"/>
      <c r="K258" s="243"/>
      <c r="L258" s="243"/>
      <c r="M258" s="243"/>
      <c r="N258" s="243"/>
      <c r="O258" s="250"/>
      <c r="P258" s="243"/>
      <c r="Q258" s="243"/>
      <c r="R258" s="243"/>
      <c r="S258" s="243"/>
      <c r="T258" s="243"/>
      <c r="U258" s="243"/>
      <c r="V258" s="243"/>
      <c r="W258" s="243"/>
      <c r="X258" s="243"/>
      <c r="Y258" s="243"/>
      <c r="Z258" s="243"/>
      <c r="AA258" s="243"/>
      <c r="AB258" s="243"/>
      <c r="AC258" s="243"/>
      <c r="AD258" s="243"/>
    </row>
    <row r="259" spans="2:30" x14ac:dyDescent="0.2">
      <c r="B259" s="243"/>
      <c r="C259" s="243"/>
      <c r="D259" s="243"/>
      <c r="E259" s="243"/>
      <c r="F259" s="243"/>
      <c r="G259" s="243"/>
      <c r="H259" s="243"/>
      <c r="I259" s="243"/>
      <c r="J259" s="243"/>
      <c r="K259" s="243"/>
      <c r="L259" s="243"/>
      <c r="M259" s="243"/>
      <c r="N259" s="243"/>
      <c r="O259" s="250"/>
      <c r="P259" s="243"/>
      <c r="Q259" s="243"/>
      <c r="R259" s="243"/>
      <c r="S259" s="243"/>
      <c r="T259" s="243"/>
      <c r="U259" s="243"/>
      <c r="V259" s="243"/>
      <c r="W259" s="243"/>
      <c r="X259" s="243"/>
      <c r="Y259" s="243"/>
      <c r="Z259" s="243"/>
      <c r="AA259" s="243"/>
      <c r="AB259" s="243"/>
      <c r="AC259" s="243"/>
      <c r="AD259" s="243"/>
    </row>
    <row r="260" spans="2:30" x14ac:dyDescent="0.2">
      <c r="B260" s="243"/>
      <c r="C260" s="243"/>
      <c r="D260" s="243"/>
      <c r="E260" s="243"/>
      <c r="F260" s="243"/>
      <c r="G260" s="243"/>
      <c r="H260" s="243"/>
      <c r="I260" s="243"/>
      <c r="J260" s="243"/>
      <c r="K260" s="243"/>
      <c r="L260" s="243"/>
      <c r="M260" s="243"/>
      <c r="N260" s="243"/>
      <c r="O260" s="250"/>
      <c r="P260" s="243"/>
      <c r="Q260" s="243"/>
      <c r="R260" s="243"/>
      <c r="S260" s="243"/>
      <c r="T260" s="243"/>
      <c r="U260" s="243"/>
      <c r="V260" s="243"/>
      <c r="W260" s="243"/>
      <c r="X260" s="243"/>
      <c r="Y260" s="243"/>
      <c r="Z260" s="243"/>
      <c r="AA260" s="243"/>
      <c r="AB260" s="243"/>
      <c r="AC260" s="243"/>
      <c r="AD260" s="243"/>
    </row>
    <row r="261" spans="2:30" x14ac:dyDescent="0.2">
      <c r="B261" s="243"/>
      <c r="C261" s="243"/>
      <c r="D261" s="243"/>
      <c r="E261" s="243"/>
      <c r="F261" s="243"/>
      <c r="G261" s="243"/>
      <c r="H261" s="243"/>
      <c r="I261" s="243"/>
      <c r="J261" s="243"/>
      <c r="K261" s="243"/>
      <c r="L261" s="243"/>
      <c r="M261" s="243"/>
      <c r="N261" s="243"/>
      <c r="O261" s="250"/>
      <c r="P261" s="243"/>
      <c r="Q261" s="243"/>
      <c r="R261" s="243"/>
      <c r="S261" s="243"/>
      <c r="T261" s="243"/>
      <c r="U261" s="243"/>
      <c r="V261" s="243"/>
      <c r="W261" s="243"/>
      <c r="X261" s="243"/>
      <c r="Y261" s="243"/>
      <c r="Z261" s="243"/>
      <c r="AA261" s="243"/>
      <c r="AB261" s="243"/>
      <c r="AC261" s="243"/>
      <c r="AD261" s="243"/>
    </row>
    <row r="262" spans="2:30" x14ac:dyDescent="0.2">
      <c r="B262" s="243"/>
      <c r="C262" s="243"/>
      <c r="D262" s="243"/>
      <c r="E262" s="243"/>
      <c r="F262" s="243"/>
      <c r="G262" s="243"/>
      <c r="H262" s="243"/>
      <c r="I262" s="243"/>
      <c r="J262" s="243"/>
      <c r="K262" s="243"/>
      <c r="L262" s="243"/>
      <c r="M262" s="243"/>
      <c r="N262" s="243"/>
      <c r="O262" s="250"/>
      <c r="P262" s="243"/>
      <c r="Q262" s="243"/>
      <c r="R262" s="243"/>
      <c r="S262" s="243"/>
      <c r="T262" s="243"/>
      <c r="U262" s="243"/>
      <c r="V262" s="243"/>
      <c r="W262" s="243"/>
      <c r="X262" s="243"/>
      <c r="Y262" s="243"/>
      <c r="Z262" s="243"/>
      <c r="AA262" s="243"/>
      <c r="AB262" s="243"/>
      <c r="AC262" s="243"/>
      <c r="AD262" s="243"/>
    </row>
    <row r="263" spans="2:30" x14ac:dyDescent="0.2">
      <c r="B263" s="243"/>
      <c r="C263" s="243"/>
      <c r="D263" s="243"/>
      <c r="E263" s="243"/>
      <c r="F263" s="243"/>
      <c r="G263" s="243"/>
      <c r="H263" s="243"/>
      <c r="I263" s="243"/>
      <c r="J263" s="243"/>
      <c r="K263" s="243"/>
      <c r="L263" s="243"/>
      <c r="M263" s="243"/>
      <c r="N263" s="243"/>
      <c r="O263" s="250"/>
      <c r="P263" s="243"/>
      <c r="Q263" s="243"/>
      <c r="R263" s="243"/>
      <c r="S263" s="243"/>
      <c r="T263" s="243"/>
      <c r="U263" s="243"/>
      <c r="V263" s="243"/>
      <c r="W263" s="243"/>
      <c r="X263" s="243"/>
      <c r="Y263" s="243"/>
      <c r="Z263" s="243"/>
      <c r="AA263" s="243"/>
      <c r="AB263" s="243"/>
      <c r="AC263" s="243"/>
      <c r="AD263" s="243"/>
    </row>
    <row r="264" spans="2:30" x14ac:dyDescent="0.2">
      <c r="B264" s="243"/>
      <c r="C264" s="243"/>
      <c r="D264" s="243"/>
      <c r="E264" s="243"/>
      <c r="F264" s="243"/>
      <c r="G264" s="243"/>
      <c r="H264" s="243"/>
      <c r="I264" s="243"/>
      <c r="J264" s="243"/>
      <c r="K264" s="243"/>
      <c r="L264" s="243"/>
      <c r="M264" s="243"/>
      <c r="N264" s="243"/>
      <c r="O264" s="250"/>
      <c r="P264" s="243"/>
      <c r="Q264" s="243"/>
      <c r="R264" s="243"/>
      <c r="S264" s="243"/>
      <c r="T264" s="243"/>
      <c r="U264" s="243"/>
      <c r="V264" s="243"/>
      <c r="W264" s="243"/>
      <c r="X264" s="243"/>
      <c r="Y264" s="243"/>
      <c r="Z264" s="243"/>
      <c r="AA264" s="243"/>
      <c r="AB264" s="243"/>
      <c r="AC264" s="243"/>
      <c r="AD264" s="243"/>
    </row>
    <row r="265" spans="2:30" x14ac:dyDescent="0.2">
      <c r="B265" s="243"/>
      <c r="C265" s="243"/>
      <c r="D265" s="243"/>
      <c r="E265" s="243"/>
      <c r="F265" s="243"/>
      <c r="G265" s="243"/>
      <c r="H265" s="243"/>
      <c r="I265" s="243"/>
      <c r="J265" s="243"/>
      <c r="K265" s="243"/>
      <c r="L265" s="243"/>
      <c r="M265" s="243"/>
      <c r="N265" s="243"/>
      <c r="O265" s="250"/>
      <c r="P265" s="243"/>
      <c r="Q265" s="243"/>
      <c r="R265" s="243"/>
      <c r="S265" s="243"/>
      <c r="T265" s="243"/>
      <c r="U265" s="243"/>
      <c r="V265" s="243"/>
      <c r="W265" s="243"/>
      <c r="X265" s="243"/>
      <c r="Y265" s="243"/>
      <c r="Z265" s="243"/>
      <c r="AA265" s="243"/>
      <c r="AB265" s="243"/>
      <c r="AC265" s="243"/>
      <c r="AD265" s="243"/>
    </row>
    <row r="266" spans="2:30" x14ac:dyDescent="0.2">
      <c r="B266" s="243"/>
      <c r="C266" s="243"/>
      <c r="D266" s="243"/>
      <c r="E266" s="243"/>
      <c r="F266" s="243"/>
      <c r="G266" s="243"/>
      <c r="H266" s="243"/>
      <c r="I266" s="243"/>
      <c r="J266" s="243"/>
      <c r="K266" s="243"/>
      <c r="L266" s="243"/>
      <c r="M266" s="243"/>
      <c r="N266" s="243"/>
      <c r="O266" s="250"/>
      <c r="P266" s="243"/>
      <c r="Q266" s="243"/>
      <c r="R266" s="243"/>
      <c r="S266" s="243"/>
      <c r="T266" s="243"/>
      <c r="U266" s="243"/>
      <c r="V266" s="243"/>
      <c r="W266" s="243"/>
      <c r="X266" s="243"/>
      <c r="Y266" s="243"/>
      <c r="Z266" s="243"/>
      <c r="AA266" s="243"/>
      <c r="AB266" s="243"/>
      <c r="AC266" s="243"/>
      <c r="AD266" s="243"/>
    </row>
    <row r="267" spans="2:30" x14ac:dyDescent="0.2">
      <c r="B267" s="243"/>
      <c r="C267" s="243"/>
      <c r="D267" s="243"/>
      <c r="E267" s="243"/>
      <c r="F267" s="243"/>
      <c r="G267" s="243"/>
      <c r="H267" s="243"/>
      <c r="I267" s="243"/>
      <c r="J267" s="243"/>
      <c r="K267" s="243"/>
      <c r="L267" s="243"/>
      <c r="M267" s="243"/>
      <c r="N267" s="243"/>
      <c r="O267" s="250"/>
      <c r="P267" s="243"/>
      <c r="Q267" s="243"/>
      <c r="R267" s="243"/>
      <c r="S267" s="243"/>
      <c r="T267" s="243"/>
      <c r="U267" s="243"/>
      <c r="V267" s="243"/>
      <c r="W267" s="243"/>
      <c r="X267" s="243"/>
      <c r="Y267" s="243"/>
      <c r="Z267" s="243"/>
      <c r="AA267" s="243"/>
      <c r="AB267" s="243"/>
      <c r="AC267" s="243"/>
      <c r="AD267" s="243"/>
    </row>
    <row r="268" spans="2:30" x14ac:dyDescent="0.2">
      <c r="B268" s="243"/>
      <c r="C268" s="243"/>
      <c r="D268" s="243"/>
      <c r="E268" s="243"/>
      <c r="F268" s="243"/>
      <c r="G268" s="243"/>
      <c r="H268" s="243"/>
      <c r="I268" s="243"/>
      <c r="J268" s="243"/>
      <c r="K268" s="243"/>
      <c r="L268" s="243"/>
      <c r="M268" s="243"/>
      <c r="N268" s="243"/>
      <c r="O268" s="250"/>
      <c r="P268" s="243"/>
      <c r="Q268" s="243"/>
      <c r="R268" s="243"/>
      <c r="S268" s="243"/>
      <c r="T268" s="243"/>
      <c r="U268" s="243"/>
      <c r="V268" s="243"/>
      <c r="W268" s="243"/>
      <c r="X268" s="243"/>
      <c r="Y268" s="243"/>
      <c r="Z268" s="243"/>
      <c r="AA268" s="243"/>
      <c r="AB268" s="243"/>
      <c r="AC268" s="243"/>
      <c r="AD268" s="243"/>
    </row>
    <row r="269" spans="2:30" x14ac:dyDescent="0.2">
      <c r="B269" s="243"/>
      <c r="C269" s="243"/>
      <c r="D269" s="243"/>
      <c r="E269" s="243"/>
      <c r="F269" s="243"/>
      <c r="G269" s="243"/>
      <c r="H269" s="243"/>
      <c r="I269" s="243"/>
      <c r="J269" s="243"/>
      <c r="K269" s="243"/>
      <c r="L269" s="243"/>
      <c r="M269" s="243"/>
      <c r="N269" s="243"/>
      <c r="O269" s="250"/>
      <c r="P269" s="243"/>
      <c r="Q269" s="243"/>
      <c r="R269" s="243"/>
      <c r="S269" s="243"/>
      <c r="T269" s="243"/>
      <c r="U269" s="243"/>
      <c r="V269" s="243"/>
      <c r="W269" s="243"/>
      <c r="X269" s="243"/>
      <c r="Y269" s="243"/>
      <c r="Z269" s="243"/>
      <c r="AA269" s="243"/>
      <c r="AB269" s="243"/>
      <c r="AC269" s="243"/>
      <c r="AD269" s="243"/>
    </row>
  </sheetData>
  <mergeCells count="11">
    <mergeCell ref="AD6:AD7"/>
    <mergeCell ref="B1:AD1"/>
    <mergeCell ref="B3:AD3"/>
    <mergeCell ref="B4:AD4"/>
    <mergeCell ref="B5:AD5"/>
    <mergeCell ref="B6:B7"/>
    <mergeCell ref="C6:M6"/>
    <mergeCell ref="O6:O7"/>
    <mergeCell ref="P6:Z6"/>
    <mergeCell ref="AB6:AB7"/>
    <mergeCell ref="AC6:AC7"/>
  </mergeCells>
  <printOptions horizontalCentered="1"/>
  <pageMargins left="0" right="0" top="0" bottom="0" header="0" footer="0"/>
  <pageSetup scale="65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3EF25-7714-478B-AF9D-B55190576565}">
  <dimension ref="A1:AH273"/>
  <sheetViews>
    <sheetView showGridLines="0" tabSelected="1" topLeftCell="B1" zoomScaleNormal="100" workbookViewId="0">
      <pane xSplit="1" ySplit="7" topLeftCell="U33" activePane="bottomRight" state="frozen"/>
      <selection activeCell="B1" sqref="B1"/>
      <selection pane="topRight" activeCell="C1" sqref="C1"/>
      <selection pane="bottomLeft" activeCell="B8" sqref="B8"/>
      <selection pane="bottomRight" activeCell="AB33" sqref="AB33"/>
    </sheetView>
  </sheetViews>
  <sheetFormatPr baseColWidth="10" defaultColWidth="11.42578125" defaultRowHeight="12.75" x14ac:dyDescent="0.2"/>
  <cols>
    <col min="1" max="1" width="3.42578125" customWidth="1"/>
    <col min="2" max="2" width="92.5703125" customWidth="1"/>
    <col min="3" max="10" width="11.140625" customWidth="1"/>
    <col min="11" max="11" width="13.42578125" bestFit="1" customWidth="1"/>
    <col min="12" max="12" width="13.42578125" customWidth="1"/>
    <col min="13" max="13" width="13.42578125" bestFit="1" customWidth="1"/>
    <col min="14" max="14" width="13.42578125" customWidth="1"/>
    <col min="15" max="15" width="11.7109375" customWidth="1"/>
    <col min="16" max="19" width="10.5703125" style="24" customWidth="1"/>
    <col min="20" max="23" width="10" style="24" customWidth="1"/>
    <col min="24" max="24" width="13.42578125" style="24" bestFit="1" customWidth="1"/>
    <col min="25" max="25" width="13.42578125" style="24" customWidth="1"/>
    <col min="26" max="26" width="13.42578125" style="24" bestFit="1" customWidth="1"/>
    <col min="27" max="27" width="13.42578125" style="24" customWidth="1"/>
    <col min="28" max="28" width="13.7109375" customWidth="1"/>
    <col min="29" max="29" width="12" bestFit="1" customWidth="1"/>
    <col min="30" max="30" width="12.42578125" bestFit="1" customWidth="1"/>
    <col min="31" max="31" width="13.85546875" bestFit="1" customWidth="1"/>
  </cols>
  <sheetData>
    <row r="1" spans="2:34" ht="15.75" x14ac:dyDescent="0.25">
      <c r="B1" s="167" t="s">
        <v>34</v>
      </c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</row>
    <row r="2" spans="2:34" ht="14.2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"/>
      <c r="AC2" s="3"/>
      <c r="AD2" s="3"/>
    </row>
    <row r="3" spans="2:34" s="29" customFormat="1" ht="15" x14ac:dyDescent="0.2">
      <c r="B3" s="168" t="s">
        <v>111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</row>
    <row r="4" spans="2:34" s="29" customFormat="1" ht="17.25" customHeight="1" x14ac:dyDescent="0.2">
      <c r="B4" s="169" t="s">
        <v>36</v>
      </c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</row>
    <row r="5" spans="2:34" s="29" customFormat="1" ht="14.25" customHeight="1" x14ac:dyDescent="0.2">
      <c r="B5" s="169" t="s">
        <v>37</v>
      </c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</row>
    <row r="6" spans="2:34" s="29" customFormat="1" ht="22.5" customHeight="1" x14ac:dyDescent="0.2">
      <c r="B6" s="173" t="s">
        <v>0</v>
      </c>
      <c r="C6" s="170">
        <v>2023</v>
      </c>
      <c r="D6" s="171"/>
      <c r="E6" s="171"/>
      <c r="F6" s="171"/>
      <c r="G6" s="171"/>
      <c r="H6" s="171"/>
      <c r="I6" s="171"/>
      <c r="J6" s="171"/>
      <c r="K6" s="171"/>
      <c r="L6" s="171"/>
      <c r="M6" s="172"/>
      <c r="N6" s="5"/>
      <c r="O6" s="173">
        <v>2023</v>
      </c>
      <c r="P6" s="170">
        <v>2024</v>
      </c>
      <c r="Q6" s="171"/>
      <c r="R6" s="171"/>
      <c r="S6" s="171"/>
      <c r="T6" s="171"/>
      <c r="U6" s="171"/>
      <c r="V6" s="171"/>
      <c r="W6" s="171"/>
      <c r="X6" s="171"/>
      <c r="Y6" s="171"/>
      <c r="Z6" s="172"/>
      <c r="AA6" s="5"/>
      <c r="AB6" s="173">
        <v>2024</v>
      </c>
      <c r="AC6" s="170" t="s">
        <v>1</v>
      </c>
      <c r="AD6" s="172"/>
    </row>
    <row r="7" spans="2:34" ht="24" customHeight="1" x14ac:dyDescent="0.2">
      <c r="B7" s="174"/>
      <c r="C7" s="34" t="s">
        <v>2</v>
      </c>
      <c r="D7" s="34" t="s">
        <v>3</v>
      </c>
      <c r="E7" s="34" t="s">
        <v>4</v>
      </c>
      <c r="F7" s="34" t="s">
        <v>5</v>
      </c>
      <c r="G7" s="34" t="s">
        <v>6</v>
      </c>
      <c r="H7" s="34" t="s">
        <v>7</v>
      </c>
      <c r="I7" s="34" t="s">
        <v>8</v>
      </c>
      <c r="J7" s="34" t="s">
        <v>9</v>
      </c>
      <c r="K7" s="34" t="s">
        <v>10</v>
      </c>
      <c r="L7" s="34" t="s">
        <v>11</v>
      </c>
      <c r="M7" s="34" t="s">
        <v>12</v>
      </c>
      <c r="N7" s="34" t="s">
        <v>13</v>
      </c>
      <c r="O7" s="174"/>
      <c r="P7" s="34" t="s">
        <v>2</v>
      </c>
      <c r="Q7" s="34" t="s">
        <v>3</v>
      </c>
      <c r="R7" s="34" t="s">
        <v>4</v>
      </c>
      <c r="S7" s="34" t="s">
        <v>5</v>
      </c>
      <c r="T7" s="34" t="s">
        <v>6</v>
      </c>
      <c r="U7" s="34" t="s">
        <v>7</v>
      </c>
      <c r="V7" s="34" t="s">
        <v>8</v>
      </c>
      <c r="W7" s="34" t="s">
        <v>9</v>
      </c>
      <c r="X7" s="34" t="s">
        <v>10</v>
      </c>
      <c r="Y7" s="34" t="s">
        <v>11</v>
      </c>
      <c r="Z7" s="34" t="s">
        <v>12</v>
      </c>
      <c r="AA7" s="34" t="s">
        <v>13</v>
      </c>
      <c r="AB7" s="174"/>
      <c r="AC7" s="35" t="s">
        <v>14</v>
      </c>
      <c r="AD7" s="4" t="s">
        <v>15</v>
      </c>
    </row>
    <row r="8" spans="2:34" ht="18" customHeight="1" x14ac:dyDescent="0.2">
      <c r="B8" s="6" t="s">
        <v>16</v>
      </c>
      <c r="C8" s="7">
        <f>+C9+C15+C27</f>
        <v>1907.7</v>
      </c>
      <c r="D8" s="7">
        <f>+D9+D15+D27</f>
        <v>3118.1000000000004</v>
      </c>
      <c r="E8" s="7">
        <f>+E9+E15+E27</f>
        <v>2738.9999999999995</v>
      </c>
      <c r="F8" s="7">
        <f t="shared" ref="F8:G8" si="0">+F9+F15+F27</f>
        <v>2158.5</v>
      </c>
      <c r="G8" s="7">
        <f t="shared" si="0"/>
        <v>2411.1</v>
      </c>
      <c r="H8" s="7">
        <f>+H9+H15+H27</f>
        <v>3092.7</v>
      </c>
      <c r="I8" s="7">
        <f>+I9+I15+I27</f>
        <v>2941.7000000000003</v>
      </c>
      <c r="J8" s="7">
        <f>+J9+J15+J27</f>
        <v>2508.1999999999998</v>
      </c>
      <c r="K8" s="7">
        <f>+K9+K15+K27-0.1</f>
        <v>2006.5000000000002</v>
      </c>
      <c r="L8" s="7">
        <f>+L9+L15+L27</f>
        <v>2137.1000000000004</v>
      </c>
      <c r="M8" s="7">
        <f>+M9+M15+M27</f>
        <v>2347.7000000000003</v>
      </c>
      <c r="N8" s="7">
        <f>+N9+N15+N27</f>
        <v>1563.1999999999998</v>
      </c>
      <c r="O8" s="7">
        <f>SUM(C8:N8)</f>
        <v>28931.5</v>
      </c>
      <c r="P8" s="7">
        <f t="shared" ref="P8:Z8" si="1">+P9+P15+P27</f>
        <v>3412.1</v>
      </c>
      <c r="Q8" s="7">
        <f t="shared" si="1"/>
        <v>2945</v>
      </c>
      <c r="R8" s="7">
        <f t="shared" si="1"/>
        <v>2090.6999999999998</v>
      </c>
      <c r="S8" s="7">
        <f t="shared" si="1"/>
        <v>2773.3999999999996</v>
      </c>
      <c r="T8" s="7">
        <f t="shared" si="1"/>
        <v>2620.9</v>
      </c>
      <c r="U8" s="7">
        <f t="shared" si="1"/>
        <v>1901.4999999999998</v>
      </c>
      <c r="V8" s="7">
        <f t="shared" si="1"/>
        <v>2534.1999999999998</v>
      </c>
      <c r="W8" s="7">
        <f t="shared" si="1"/>
        <v>3442.1000000000004</v>
      </c>
      <c r="X8" s="7">
        <f t="shared" si="1"/>
        <v>2465.7999999999997</v>
      </c>
      <c r="Y8" s="7">
        <f t="shared" si="1"/>
        <v>2566.5000000000005</v>
      </c>
      <c r="Z8" s="7">
        <f t="shared" si="1"/>
        <v>2800.6</v>
      </c>
      <c r="AA8" s="7">
        <f>+AA9+AA15+AA27</f>
        <v>2923.5194620200004</v>
      </c>
      <c r="AB8" s="7">
        <f>+AB9+AB15+AB27</f>
        <v>32476.319462019994</v>
      </c>
      <c r="AC8" s="37">
        <f>+AB8-O8</f>
        <v>3544.8194620199938</v>
      </c>
      <c r="AD8" s="37">
        <f t="shared" ref="AD8:AD17" si="2">+AC8/O8*100</f>
        <v>12.252456533605219</v>
      </c>
      <c r="AF8" s="15"/>
      <c r="AG8" s="15"/>
      <c r="AH8" s="15"/>
    </row>
    <row r="9" spans="2:34" ht="18" customHeight="1" x14ac:dyDescent="0.2">
      <c r="B9" s="38" t="s">
        <v>17</v>
      </c>
      <c r="C9" s="14">
        <f>+C10</f>
        <v>12.8</v>
      </c>
      <c r="D9" s="14">
        <f t="shared" ref="D9:AA10" si="3">+D10</f>
        <v>11.3</v>
      </c>
      <c r="E9" s="14">
        <f t="shared" si="3"/>
        <v>19.100000000000001</v>
      </c>
      <c r="F9" s="14">
        <f t="shared" si="3"/>
        <v>9.9</v>
      </c>
      <c r="G9" s="14">
        <f t="shared" si="3"/>
        <v>11.7</v>
      </c>
      <c r="H9" s="14">
        <f t="shared" si="3"/>
        <v>13.7</v>
      </c>
      <c r="I9" s="14">
        <f t="shared" si="3"/>
        <v>12.8</v>
      </c>
      <c r="J9" s="14">
        <f t="shared" si="3"/>
        <v>11</v>
      </c>
      <c r="K9" s="14">
        <f t="shared" si="3"/>
        <v>3.6</v>
      </c>
      <c r="L9" s="14">
        <f t="shared" si="3"/>
        <v>14.8</v>
      </c>
      <c r="M9" s="14">
        <f t="shared" si="3"/>
        <v>21.7</v>
      </c>
      <c r="N9" s="14">
        <f t="shared" si="3"/>
        <v>17.8</v>
      </c>
      <c r="O9" s="14">
        <f t="shared" si="3"/>
        <v>160.19999999999999</v>
      </c>
      <c r="P9" s="14">
        <f t="shared" si="3"/>
        <v>25.2</v>
      </c>
      <c r="Q9" s="14">
        <f t="shared" si="3"/>
        <v>21.1</v>
      </c>
      <c r="R9" s="14">
        <f t="shared" si="3"/>
        <v>19.899999999999999</v>
      </c>
      <c r="S9" s="14">
        <f t="shared" si="3"/>
        <v>33.5</v>
      </c>
      <c r="T9" s="14">
        <f t="shared" si="3"/>
        <v>19</v>
      </c>
      <c r="U9" s="14">
        <f t="shared" si="3"/>
        <v>10.1</v>
      </c>
      <c r="V9" s="14">
        <f t="shared" si="3"/>
        <v>12.4</v>
      </c>
      <c r="W9" s="14">
        <f t="shared" si="3"/>
        <v>10.9</v>
      </c>
      <c r="X9" s="14">
        <f t="shared" si="3"/>
        <v>9.1999999999999993</v>
      </c>
      <c r="Y9" s="14">
        <f t="shared" si="3"/>
        <v>10.8</v>
      </c>
      <c r="Z9" s="14">
        <f t="shared" si="3"/>
        <v>9.6999999999999993</v>
      </c>
      <c r="AA9" s="14">
        <f t="shared" si="3"/>
        <v>9.8000000000000007</v>
      </c>
      <c r="AB9" s="14">
        <f>+AB10</f>
        <v>191.6</v>
      </c>
      <c r="AC9" s="26">
        <f t="shared" ref="AC9:AC33" si="4">+AB9-O9</f>
        <v>31.400000000000006</v>
      </c>
      <c r="AD9" s="26">
        <f t="shared" si="2"/>
        <v>19.600499375780281</v>
      </c>
      <c r="AF9" s="15"/>
      <c r="AG9" s="15"/>
      <c r="AH9" s="15"/>
    </row>
    <row r="10" spans="2:34" ht="18" customHeight="1" x14ac:dyDescent="0.2">
      <c r="B10" s="38" t="s">
        <v>32</v>
      </c>
      <c r="C10" s="14">
        <f>+C11</f>
        <v>12.8</v>
      </c>
      <c r="D10" s="14">
        <f t="shared" si="3"/>
        <v>11.3</v>
      </c>
      <c r="E10" s="14">
        <f t="shared" si="3"/>
        <v>19.100000000000001</v>
      </c>
      <c r="F10" s="14">
        <f t="shared" si="3"/>
        <v>9.9</v>
      </c>
      <c r="G10" s="14">
        <f t="shared" si="3"/>
        <v>11.7</v>
      </c>
      <c r="H10" s="14">
        <f t="shared" si="3"/>
        <v>13.7</v>
      </c>
      <c r="I10" s="14">
        <f t="shared" si="3"/>
        <v>12.8</v>
      </c>
      <c r="J10" s="14">
        <f t="shared" si="3"/>
        <v>11</v>
      </c>
      <c r="K10" s="14">
        <f t="shared" si="3"/>
        <v>3.6</v>
      </c>
      <c r="L10" s="14">
        <f t="shared" si="3"/>
        <v>14.8</v>
      </c>
      <c r="M10" s="14">
        <f t="shared" si="3"/>
        <v>21.7</v>
      </c>
      <c r="N10" s="14">
        <f t="shared" si="3"/>
        <v>17.8</v>
      </c>
      <c r="O10" s="14">
        <f t="shared" si="3"/>
        <v>160.19999999999999</v>
      </c>
      <c r="P10" s="14">
        <f t="shared" si="3"/>
        <v>25.2</v>
      </c>
      <c r="Q10" s="14">
        <f t="shared" si="3"/>
        <v>21.1</v>
      </c>
      <c r="R10" s="14">
        <f t="shared" si="3"/>
        <v>19.899999999999999</v>
      </c>
      <c r="S10" s="14">
        <f t="shared" si="3"/>
        <v>33.5</v>
      </c>
      <c r="T10" s="14">
        <f t="shared" si="3"/>
        <v>19</v>
      </c>
      <c r="U10" s="14">
        <f t="shared" si="3"/>
        <v>10.1</v>
      </c>
      <c r="V10" s="14">
        <f t="shared" si="3"/>
        <v>12.4</v>
      </c>
      <c r="W10" s="14">
        <f t="shared" si="3"/>
        <v>10.9</v>
      </c>
      <c r="X10" s="14">
        <f t="shared" si="3"/>
        <v>9.1999999999999993</v>
      </c>
      <c r="Y10" s="14">
        <f t="shared" si="3"/>
        <v>10.8</v>
      </c>
      <c r="Z10" s="14">
        <f t="shared" si="3"/>
        <v>9.6999999999999993</v>
      </c>
      <c r="AA10" s="14">
        <f t="shared" si="3"/>
        <v>9.8000000000000007</v>
      </c>
      <c r="AB10" s="14">
        <f>+AB11</f>
        <v>191.6</v>
      </c>
      <c r="AC10" s="26">
        <f t="shared" si="4"/>
        <v>31.400000000000006</v>
      </c>
      <c r="AD10" s="26">
        <f t="shared" si="2"/>
        <v>19.600499375780281</v>
      </c>
      <c r="AF10" s="15"/>
      <c r="AG10" s="15"/>
      <c r="AH10" s="15"/>
    </row>
    <row r="11" spans="2:34" ht="18" customHeight="1" x14ac:dyDescent="0.2">
      <c r="B11" s="39" t="s">
        <v>41</v>
      </c>
      <c r="C11" s="14">
        <f>+C12+C14</f>
        <v>12.8</v>
      </c>
      <c r="D11" s="14">
        <f t="shared" ref="D11:AA11" si="5">+D12+D14</f>
        <v>11.3</v>
      </c>
      <c r="E11" s="14">
        <f t="shared" si="5"/>
        <v>19.100000000000001</v>
      </c>
      <c r="F11" s="14">
        <f t="shared" si="5"/>
        <v>9.9</v>
      </c>
      <c r="G11" s="14">
        <f t="shared" si="5"/>
        <v>11.7</v>
      </c>
      <c r="H11" s="14">
        <f t="shared" si="5"/>
        <v>13.7</v>
      </c>
      <c r="I11" s="14">
        <f t="shared" si="5"/>
        <v>12.8</v>
      </c>
      <c r="J11" s="14">
        <f t="shared" si="5"/>
        <v>11</v>
      </c>
      <c r="K11" s="14">
        <f t="shared" si="5"/>
        <v>3.6</v>
      </c>
      <c r="L11" s="14">
        <f t="shared" si="5"/>
        <v>14.8</v>
      </c>
      <c r="M11" s="14">
        <f t="shared" si="5"/>
        <v>21.7</v>
      </c>
      <c r="N11" s="14">
        <f t="shared" si="5"/>
        <v>17.8</v>
      </c>
      <c r="O11" s="14">
        <f t="shared" si="5"/>
        <v>160.19999999999999</v>
      </c>
      <c r="P11" s="14">
        <f t="shared" si="5"/>
        <v>25.2</v>
      </c>
      <c r="Q11" s="14">
        <f t="shared" si="5"/>
        <v>21.1</v>
      </c>
      <c r="R11" s="14">
        <f t="shared" si="5"/>
        <v>19.899999999999999</v>
      </c>
      <c r="S11" s="14">
        <f t="shared" si="5"/>
        <v>33.5</v>
      </c>
      <c r="T11" s="14">
        <f t="shared" si="5"/>
        <v>19</v>
      </c>
      <c r="U11" s="14">
        <f t="shared" si="5"/>
        <v>10.1</v>
      </c>
      <c r="V11" s="14">
        <f t="shared" si="5"/>
        <v>12.4</v>
      </c>
      <c r="W11" s="14">
        <f t="shared" si="5"/>
        <v>10.9</v>
      </c>
      <c r="X11" s="14">
        <f t="shared" si="5"/>
        <v>9.1999999999999993</v>
      </c>
      <c r="Y11" s="14">
        <f t="shared" si="5"/>
        <v>10.8</v>
      </c>
      <c r="Z11" s="14">
        <f t="shared" si="5"/>
        <v>9.6999999999999993</v>
      </c>
      <c r="AA11" s="14">
        <f t="shared" si="5"/>
        <v>9.8000000000000007</v>
      </c>
      <c r="AB11" s="14">
        <f>+AB12+AB14</f>
        <v>191.6</v>
      </c>
      <c r="AC11" s="26">
        <f t="shared" si="4"/>
        <v>31.400000000000006</v>
      </c>
      <c r="AD11" s="26">
        <f t="shared" si="2"/>
        <v>19.600499375780281</v>
      </c>
      <c r="AF11" s="15"/>
      <c r="AG11" s="15"/>
      <c r="AH11" s="15"/>
    </row>
    <row r="12" spans="2:34" ht="18" customHeight="1" x14ac:dyDescent="0.2">
      <c r="B12" s="39" t="s">
        <v>42</v>
      </c>
      <c r="C12" s="14">
        <f t="shared" ref="C12:AA12" si="6">+C13</f>
        <v>12.8</v>
      </c>
      <c r="D12" s="14">
        <f t="shared" si="6"/>
        <v>11.3</v>
      </c>
      <c r="E12" s="14">
        <f t="shared" si="6"/>
        <v>19.100000000000001</v>
      </c>
      <c r="F12" s="14">
        <f t="shared" si="6"/>
        <v>9.9</v>
      </c>
      <c r="G12" s="14">
        <f t="shared" si="6"/>
        <v>11.7</v>
      </c>
      <c r="H12" s="14">
        <f t="shared" si="6"/>
        <v>13.7</v>
      </c>
      <c r="I12" s="14">
        <f t="shared" si="6"/>
        <v>12.8</v>
      </c>
      <c r="J12" s="14">
        <f t="shared" si="6"/>
        <v>11</v>
      </c>
      <c r="K12" s="14">
        <f t="shared" si="6"/>
        <v>3.6</v>
      </c>
      <c r="L12" s="14">
        <f t="shared" si="6"/>
        <v>14.8</v>
      </c>
      <c r="M12" s="14">
        <f t="shared" si="6"/>
        <v>21.7</v>
      </c>
      <c r="N12" s="14">
        <f t="shared" si="6"/>
        <v>17.8</v>
      </c>
      <c r="O12" s="14">
        <f t="shared" si="6"/>
        <v>160.19999999999999</v>
      </c>
      <c r="P12" s="14">
        <f t="shared" si="6"/>
        <v>25.2</v>
      </c>
      <c r="Q12" s="14">
        <f t="shared" si="6"/>
        <v>21.1</v>
      </c>
      <c r="R12" s="14">
        <f t="shared" si="6"/>
        <v>19.899999999999999</v>
      </c>
      <c r="S12" s="14">
        <f t="shared" si="6"/>
        <v>33.5</v>
      </c>
      <c r="T12" s="14">
        <f t="shared" si="6"/>
        <v>19</v>
      </c>
      <c r="U12" s="14">
        <f t="shared" si="6"/>
        <v>10.1</v>
      </c>
      <c r="V12" s="14">
        <f t="shared" si="6"/>
        <v>12.4</v>
      </c>
      <c r="W12" s="14">
        <f t="shared" si="6"/>
        <v>10.9</v>
      </c>
      <c r="X12" s="14">
        <f t="shared" si="6"/>
        <v>9.1999999999999993</v>
      </c>
      <c r="Y12" s="14">
        <f t="shared" si="6"/>
        <v>10.8</v>
      </c>
      <c r="Z12" s="14">
        <f t="shared" si="6"/>
        <v>9.6999999999999993</v>
      </c>
      <c r="AA12" s="14">
        <f t="shared" si="6"/>
        <v>9.8000000000000007</v>
      </c>
      <c r="AB12" s="14">
        <f>+AB13</f>
        <v>191.6</v>
      </c>
      <c r="AC12" s="26">
        <f t="shared" si="4"/>
        <v>31.400000000000006</v>
      </c>
      <c r="AD12" s="26">
        <f t="shared" si="2"/>
        <v>19.600499375780281</v>
      </c>
      <c r="AF12" s="15"/>
      <c r="AG12" s="15"/>
      <c r="AH12" s="15"/>
    </row>
    <row r="13" spans="2:34" ht="18" customHeight="1" x14ac:dyDescent="0.2">
      <c r="B13" s="10" t="s">
        <v>112</v>
      </c>
      <c r="C13" s="12">
        <f>+[41]PP!C42</f>
        <v>12.8</v>
      </c>
      <c r="D13" s="12">
        <f>+[41]PP!D42</f>
        <v>11.3</v>
      </c>
      <c r="E13" s="12">
        <f>+[41]PP!E42</f>
        <v>19.100000000000001</v>
      </c>
      <c r="F13" s="12">
        <f>+[41]PP!F42</f>
        <v>9.9</v>
      </c>
      <c r="G13" s="12">
        <f>+[41]PP!G42</f>
        <v>11.7</v>
      </c>
      <c r="H13" s="12">
        <f>+[41]PP!H42</f>
        <v>13.7</v>
      </c>
      <c r="I13" s="12">
        <f>+[41]PP!I42</f>
        <v>12.8</v>
      </c>
      <c r="J13" s="12">
        <f>+[41]PP!J42</f>
        <v>11</v>
      </c>
      <c r="K13" s="12">
        <f>+[41]PP!K42</f>
        <v>3.6</v>
      </c>
      <c r="L13" s="12">
        <f>+[41]PP!L42</f>
        <v>14.8</v>
      </c>
      <c r="M13" s="12">
        <f>+[41]PP!M42</f>
        <v>21.7</v>
      </c>
      <c r="N13" s="12">
        <f>+[41]PP!N42</f>
        <v>17.8</v>
      </c>
      <c r="O13" s="12">
        <f>SUM(C13:N13)</f>
        <v>160.19999999999999</v>
      </c>
      <c r="P13" s="12">
        <f>+[41]PP!P42</f>
        <v>25.2</v>
      </c>
      <c r="Q13" s="12">
        <f>+[41]PP!Q42</f>
        <v>21.1</v>
      </c>
      <c r="R13" s="12">
        <f>+[41]PP!R42</f>
        <v>19.899999999999999</v>
      </c>
      <c r="S13" s="12">
        <f>+[41]PP!S42</f>
        <v>33.5</v>
      </c>
      <c r="T13" s="12">
        <f>+[41]PP!T42</f>
        <v>19</v>
      </c>
      <c r="U13" s="12">
        <f>+[41]PP!U42</f>
        <v>10.1</v>
      </c>
      <c r="V13" s="12">
        <f>+[41]PP!V42</f>
        <v>12.4</v>
      </c>
      <c r="W13" s="12">
        <f>+[41]PP!W42</f>
        <v>10.9</v>
      </c>
      <c r="X13" s="12">
        <f>+[41]PP!X42</f>
        <v>9.1999999999999993</v>
      </c>
      <c r="Y13" s="12">
        <f>+[41]PP!Y42</f>
        <v>10.8</v>
      </c>
      <c r="Z13" s="12">
        <f>+[41]PP!Z42</f>
        <v>9.6999999999999993</v>
      </c>
      <c r="AA13" s="12">
        <f>+[41]PP!AA42</f>
        <v>9.8000000000000007</v>
      </c>
      <c r="AB13" s="12">
        <f>SUM(P13:AA13)</f>
        <v>191.6</v>
      </c>
      <c r="AC13" s="27">
        <f t="shared" si="4"/>
        <v>31.400000000000006</v>
      </c>
      <c r="AD13" s="27">
        <f t="shared" si="2"/>
        <v>19.600499375780281</v>
      </c>
      <c r="AF13" s="15"/>
      <c r="AG13" s="15"/>
      <c r="AH13" s="15"/>
    </row>
    <row r="14" spans="2:34" ht="18" customHeight="1" x14ac:dyDescent="0.2">
      <c r="B14" s="10" t="s">
        <v>113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f>SUM(C14:N14)</f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f>SUM(P14:AA14)</f>
        <v>0</v>
      </c>
      <c r="AC14" s="27">
        <f t="shared" si="4"/>
        <v>0</v>
      </c>
      <c r="AD14" s="58">
        <v>0</v>
      </c>
      <c r="AF14" s="15"/>
      <c r="AG14" s="15"/>
      <c r="AH14" s="15"/>
    </row>
    <row r="15" spans="2:34" ht="18" customHeight="1" x14ac:dyDescent="0.2">
      <c r="B15" s="49" t="s">
        <v>55</v>
      </c>
      <c r="C15" s="14">
        <f t="shared" ref="C15:AA15" si="7">+C16+C23</f>
        <v>1802.3000000000002</v>
      </c>
      <c r="D15" s="14">
        <f t="shared" si="7"/>
        <v>3032.4</v>
      </c>
      <c r="E15" s="14">
        <f t="shared" si="7"/>
        <v>2647.7</v>
      </c>
      <c r="F15" s="14">
        <f t="shared" si="7"/>
        <v>2077.5</v>
      </c>
      <c r="G15" s="14">
        <f t="shared" si="7"/>
        <v>2321.4</v>
      </c>
      <c r="H15" s="14">
        <f t="shared" si="7"/>
        <v>2998.5</v>
      </c>
      <c r="I15" s="14">
        <f t="shared" si="7"/>
        <v>2842.8</v>
      </c>
      <c r="J15" s="14">
        <f t="shared" si="7"/>
        <v>2422.1</v>
      </c>
      <c r="K15" s="14">
        <f t="shared" si="7"/>
        <v>1927.0000000000002</v>
      </c>
      <c r="L15" s="14">
        <f t="shared" si="7"/>
        <v>2039.4</v>
      </c>
      <c r="M15" s="14">
        <f t="shared" si="7"/>
        <v>2255.2000000000003</v>
      </c>
      <c r="N15" s="14">
        <f t="shared" si="7"/>
        <v>1470.4999999999998</v>
      </c>
      <c r="O15" s="14">
        <f t="shared" si="7"/>
        <v>27836.800000000003</v>
      </c>
      <c r="P15" s="14">
        <f t="shared" si="7"/>
        <v>3285.9</v>
      </c>
      <c r="Q15" s="14">
        <f t="shared" si="7"/>
        <v>2853.5</v>
      </c>
      <c r="R15" s="14">
        <f t="shared" si="7"/>
        <v>1999.8</v>
      </c>
      <c r="S15" s="14">
        <f t="shared" si="7"/>
        <v>2663.7999999999997</v>
      </c>
      <c r="T15" s="14">
        <f t="shared" si="7"/>
        <v>2532.7000000000003</v>
      </c>
      <c r="U15" s="14">
        <f t="shared" si="7"/>
        <v>1821.3</v>
      </c>
      <c r="V15" s="14">
        <f t="shared" si="7"/>
        <v>2443.7999999999997</v>
      </c>
      <c r="W15" s="14">
        <f t="shared" si="7"/>
        <v>3357.4</v>
      </c>
      <c r="X15" s="14">
        <f t="shared" si="7"/>
        <v>2375.5</v>
      </c>
      <c r="Y15" s="14">
        <f t="shared" si="7"/>
        <v>2473.3000000000002</v>
      </c>
      <c r="Z15" s="14">
        <f t="shared" si="7"/>
        <v>2722.5</v>
      </c>
      <c r="AA15" s="14">
        <f t="shared" si="7"/>
        <v>2840.2000000000003</v>
      </c>
      <c r="AB15" s="14">
        <f>+AB16+AB23</f>
        <v>31369.699999999997</v>
      </c>
      <c r="AC15" s="26">
        <f t="shared" si="4"/>
        <v>3532.8999999999942</v>
      </c>
      <c r="AD15" s="26">
        <f t="shared" si="2"/>
        <v>12.691473157834213</v>
      </c>
      <c r="AF15" s="15"/>
      <c r="AG15" s="15"/>
      <c r="AH15" s="15"/>
    </row>
    <row r="16" spans="2:34" ht="18" customHeight="1" x14ac:dyDescent="0.2">
      <c r="B16" s="39" t="s">
        <v>20</v>
      </c>
      <c r="C16" s="14">
        <f t="shared" ref="C16:AA16" si="8">+C17+C21</f>
        <v>1767.9</v>
      </c>
      <c r="D16" s="26">
        <f t="shared" si="8"/>
        <v>2959</v>
      </c>
      <c r="E16" s="26">
        <f t="shared" si="8"/>
        <v>2459.6</v>
      </c>
      <c r="F16" s="26">
        <f t="shared" si="8"/>
        <v>1990.6</v>
      </c>
      <c r="G16" s="26">
        <f t="shared" si="8"/>
        <v>2218.8000000000002</v>
      </c>
      <c r="H16" s="26">
        <f t="shared" si="8"/>
        <v>2855</v>
      </c>
      <c r="I16" s="26">
        <f t="shared" si="8"/>
        <v>2761.9</v>
      </c>
      <c r="J16" s="26">
        <f t="shared" si="8"/>
        <v>2336</v>
      </c>
      <c r="K16" s="26">
        <f t="shared" si="8"/>
        <v>1833.1000000000001</v>
      </c>
      <c r="L16" s="26">
        <f t="shared" si="8"/>
        <v>1865.5</v>
      </c>
      <c r="M16" s="26">
        <f t="shared" si="8"/>
        <v>2098.2000000000003</v>
      </c>
      <c r="N16" s="26">
        <f t="shared" si="8"/>
        <v>1303.1999999999998</v>
      </c>
      <c r="O16" s="25">
        <f t="shared" si="8"/>
        <v>26448.800000000003</v>
      </c>
      <c r="P16" s="14">
        <f t="shared" si="8"/>
        <v>3086.1</v>
      </c>
      <c r="Q16" s="26">
        <f t="shared" si="8"/>
        <v>2777</v>
      </c>
      <c r="R16" s="26">
        <f t="shared" si="8"/>
        <v>1921</v>
      </c>
      <c r="S16" s="26">
        <f t="shared" si="8"/>
        <v>2589.1</v>
      </c>
      <c r="T16" s="26">
        <f t="shared" si="8"/>
        <v>2391.3000000000002</v>
      </c>
      <c r="U16" s="26">
        <f t="shared" si="8"/>
        <v>1746.5</v>
      </c>
      <c r="V16" s="26">
        <f t="shared" si="8"/>
        <v>2307.1999999999998</v>
      </c>
      <c r="W16" s="26">
        <f t="shared" si="8"/>
        <v>3234.8</v>
      </c>
      <c r="X16" s="26">
        <f t="shared" si="8"/>
        <v>2288.6999999999998</v>
      </c>
      <c r="Y16" s="26">
        <f t="shared" si="8"/>
        <v>2372.4</v>
      </c>
      <c r="Z16" s="26">
        <f t="shared" si="8"/>
        <v>2598.1999999999998</v>
      </c>
      <c r="AA16" s="26">
        <f t="shared" si="8"/>
        <v>2480.8000000000002</v>
      </c>
      <c r="AB16" s="26">
        <f>+AB17+AB21</f>
        <v>29793.1</v>
      </c>
      <c r="AC16" s="26">
        <f t="shared" si="4"/>
        <v>3344.2999999999956</v>
      </c>
      <c r="AD16" s="26">
        <f t="shared" si="2"/>
        <v>12.644429993043143</v>
      </c>
      <c r="AF16" s="15"/>
      <c r="AG16" s="15"/>
      <c r="AH16" s="15"/>
    </row>
    <row r="17" spans="1:34" ht="18" customHeight="1" x14ac:dyDescent="0.2">
      <c r="B17" s="41" t="s">
        <v>21</v>
      </c>
      <c r="C17" s="26">
        <f t="shared" ref="C17:AA17" si="9">+C18+C20</f>
        <v>39.699999999999996</v>
      </c>
      <c r="D17" s="26">
        <f t="shared" si="9"/>
        <v>47.4</v>
      </c>
      <c r="E17" s="26">
        <f t="shared" si="9"/>
        <v>248.1</v>
      </c>
      <c r="F17" s="26">
        <f t="shared" si="9"/>
        <v>197.3</v>
      </c>
      <c r="G17" s="26">
        <f t="shared" si="9"/>
        <v>76</v>
      </c>
      <c r="H17" s="26">
        <f t="shared" si="9"/>
        <v>36.200000000000003</v>
      </c>
      <c r="I17" s="26">
        <f t="shared" si="9"/>
        <v>14</v>
      </c>
      <c r="J17" s="26">
        <f t="shared" si="9"/>
        <v>199.70000000000002</v>
      </c>
      <c r="K17" s="26">
        <f t="shared" si="9"/>
        <v>194.20000000000002</v>
      </c>
      <c r="L17" s="26">
        <f t="shared" si="9"/>
        <v>227.5</v>
      </c>
      <c r="M17" s="26">
        <f t="shared" si="9"/>
        <v>11.8</v>
      </c>
      <c r="N17" s="26">
        <f t="shared" si="9"/>
        <v>7.6</v>
      </c>
      <c r="O17" s="26">
        <f t="shared" si="9"/>
        <v>1299.4999999999998</v>
      </c>
      <c r="P17" s="26">
        <f t="shared" si="9"/>
        <v>204.2</v>
      </c>
      <c r="Q17" s="26">
        <f t="shared" si="9"/>
        <v>167</v>
      </c>
      <c r="R17" s="26">
        <f t="shared" si="9"/>
        <v>8.5</v>
      </c>
      <c r="S17" s="26">
        <f t="shared" si="9"/>
        <v>68.5</v>
      </c>
      <c r="T17" s="26">
        <f t="shared" si="9"/>
        <v>323.5</v>
      </c>
      <c r="U17" s="26">
        <f t="shared" si="9"/>
        <v>19</v>
      </c>
      <c r="V17" s="26">
        <f t="shared" si="9"/>
        <v>118</v>
      </c>
      <c r="W17" s="26">
        <f t="shared" si="9"/>
        <v>288.5</v>
      </c>
      <c r="X17" s="26">
        <f t="shared" si="9"/>
        <v>7.5</v>
      </c>
      <c r="Y17" s="26">
        <f t="shared" si="9"/>
        <v>44.8</v>
      </c>
      <c r="Z17" s="26">
        <f t="shared" si="9"/>
        <v>459</v>
      </c>
      <c r="AA17" s="26">
        <f t="shared" si="9"/>
        <v>26</v>
      </c>
      <c r="AB17" s="26">
        <f>+AB18+AB20</f>
        <v>1734.5</v>
      </c>
      <c r="AC17" s="26">
        <f t="shared" si="4"/>
        <v>435.00000000000023</v>
      </c>
      <c r="AD17" s="26">
        <f t="shared" si="2"/>
        <v>33.47441323585997</v>
      </c>
      <c r="AF17" s="15"/>
      <c r="AG17" s="15"/>
      <c r="AH17" s="15"/>
    </row>
    <row r="18" spans="1:34" s="13" customFormat="1" ht="18" customHeight="1" x14ac:dyDescent="0.2">
      <c r="B18" s="151" t="s">
        <v>56</v>
      </c>
      <c r="C18" s="62">
        <f>+C19</f>
        <v>35.4</v>
      </c>
      <c r="D18" s="62">
        <f t="shared" ref="D18:AA18" si="10">+D19</f>
        <v>33.9</v>
      </c>
      <c r="E18" s="62">
        <f t="shared" si="10"/>
        <v>3.4</v>
      </c>
      <c r="F18" s="62">
        <f t="shared" si="10"/>
        <v>3.9</v>
      </c>
      <c r="G18" s="62">
        <f t="shared" si="10"/>
        <v>2.2000000000000002</v>
      </c>
      <c r="H18" s="62">
        <f t="shared" si="10"/>
        <v>4.9000000000000004</v>
      </c>
      <c r="I18" s="62">
        <f t="shared" si="10"/>
        <v>6.6</v>
      </c>
      <c r="J18" s="62">
        <f t="shared" si="10"/>
        <v>2.8</v>
      </c>
      <c r="K18" s="62">
        <f t="shared" si="10"/>
        <v>18.899999999999999</v>
      </c>
      <c r="L18" s="62">
        <f t="shared" si="10"/>
        <v>0.4</v>
      </c>
      <c r="M18" s="62">
        <f t="shared" si="10"/>
        <v>0</v>
      </c>
      <c r="N18" s="62">
        <f t="shared" si="10"/>
        <v>0.8</v>
      </c>
      <c r="O18" s="62">
        <f t="shared" si="10"/>
        <v>113.2</v>
      </c>
      <c r="P18" s="62">
        <f t="shared" si="10"/>
        <v>2.2000000000000002</v>
      </c>
      <c r="Q18" s="62">
        <f t="shared" si="10"/>
        <v>28.5</v>
      </c>
      <c r="R18" s="62">
        <f t="shared" si="10"/>
        <v>0</v>
      </c>
      <c r="S18" s="62">
        <f t="shared" si="10"/>
        <v>20.8</v>
      </c>
      <c r="T18" s="62">
        <f t="shared" si="10"/>
        <v>6.6</v>
      </c>
      <c r="U18" s="62">
        <f t="shared" si="10"/>
        <v>7.4</v>
      </c>
      <c r="V18" s="62">
        <f t="shared" si="10"/>
        <v>6.2</v>
      </c>
      <c r="W18" s="62">
        <f t="shared" si="10"/>
        <v>52.7</v>
      </c>
      <c r="X18" s="62">
        <f t="shared" si="10"/>
        <v>7</v>
      </c>
      <c r="Y18" s="62">
        <f t="shared" si="10"/>
        <v>27.8</v>
      </c>
      <c r="Z18" s="62">
        <f t="shared" si="10"/>
        <v>17.5</v>
      </c>
      <c r="AA18" s="62">
        <f t="shared" si="10"/>
        <v>6.9</v>
      </c>
      <c r="AB18" s="62">
        <f>+AB19</f>
        <v>183.60000000000002</v>
      </c>
      <c r="AC18" s="63">
        <f t="shared" si="4"/>
        <v>70.40000000000002</v>
      </c>
      <c r="AD18" s="64">
        <v>0</v>
      </c>
      <c r="AF18" s="15"/>
      <c r="AG18" s="15"/>
      <c r="AH18" s="15"/>
    </row>
    <row r="19" spans="1:34" ht="18" customHeight="1" x14ac:dyDescent="0.2">
      <c r="B19" s="152" t="s">
        <v>114</v>
      </c>
      <c r="C19" s="27">
        <f>+[41]PP!C72</f>
        <v>35.4</v>
      </c>
      <c r="D19" s="27">
        <f>+[41]PP!D72</f>
        <v>33.9</v>
      </c>
      <c r="E19" s="27">
        <f>+[41]PP!E72</f>
        <v>3.4</v>
      </c>
      <c r="F19" s="27">
        <f>+[41]PP!F72</f>
        <v>3.9</v>
      </c>
      <c r="G19" s="27">
        <f>+[41]PP!G72</f>
        <v>2.2000000000000002</v>
      </c>
      <c r="H19" s="27">
        <f>+[41]PP!H72</f>
        <v>4.9000000000000004</v>
      </c>
      <c r="I19" s="27">
        <f>+[41]PP!I72</f>
        <v>6.6</v>
      </c>
      <c r="J19" s="27">
        <f>+[41]PP!J72</f>
        <v>2.8</v>
      </c>
      <c r="K19" s="27">
        <f>+[41]PP!K72</f>
        <v>18.899999999999999</v>
      </c>
      <c r="L19" s="27">
        <f>+[41]PP!L72</f>
        <v>0.4</v>
      </c>
      <c r="M19" s="27">
        <f>+[41]PP!M72</f>
        <v>0</v>
      </c>
      <c r="N19" s="27">
        <f>+[41]PP!N72</f>
        <v>0.8</v>
      </c>
      <c r="O19" s="27">
        <f>SUM(C19:N19)</f>
        <v>113.2</v>
      </c>
      <c r="P19" s="27">
        <f>+[41]PP!P72</f>
        <v>2.2000000000000002</v>
      </c>
      <c r="Q19" s="27">
        <f>+[41]PP!Q72</f>
        <v>28.5</v>
      </c>
      <c r="R19" s="27">
        <f>+[41]PP!R72</f>
        <v>0</v>
      </c>
      <c r="S19" s="27">
        <f>+[41]PP!S72</f>
        <v>20.8</v>
      </c>
      <c r="T19" s="27">
        <f>+[41]PP!T72</f>
        <v>6.6</v>
      </c>
      <c r="U19" s="27">
        <f>+[41]PP!U72</f>
        <v>7.4</v>
      </c>
      <c r="V19" s="27">
        <f>+[41]PP!V72</f>
        <v>6.2</v>
      </c>
      <c r="W19" s="27">
        <f>+[41]PP!W72</f>
        <v>52.7</v>
      </c>
      <c r="X19" s="27">
        <f>+[41]PP!X72</f>
        <v>7</v>
      </c>
      <c r="Y19" s="27">
        <f>+[41]PP!Y72</f>
        <v>27.8</v>
      </c>
      <c r="Z19" s="27">
        <f>+[41]PP!Z72</f>
        <v>17.5</v>
      </c>
      <c r="AA19" s="27">
        <f>+[41]PP!AA72</f>
        <v>6.9</v>
      </c>
      <c r="AB19" s="27">
        <f>SUM(P19:AA19)</f>
        <v>183.60000000000002</v>
      </c>
      <c r="AC19" s="27">
        <f t="shared" si="4"/>
        <v>70.40000000000002</v>
      </c>
      <c r="AD19" s="153">
        <f t="shared" ref="AD19:AD29" si="11">+AC19/O19*100</f>
        <v>62.190812720848079</v>
      </c>
      <c r="AF19" s="15"/>
      <c r="AG19" s="15"/>
      <c r="AH19" s="15"/>
    </row>
    <row r="20" spans="1:34" ht="18" customHeight="1" x14ac:dyDescent="0.2">
      <c r="B20" s="70" t="s">
        <v>115</v>
      </c>
      <c r="C20" s="27">
        <f>+[41]PP!C73</f>
        <v>4.3</v>
      </c>
      <c r="D20" s="27">
        <f>+[41]PP!D73</f>
        <v>13.5</v>
      </c>
      <c r="E20" s="27">
        <f>+[41]PP!E73</f>
        <v>244.7</v>
      </c>
      <c r="F20" s="27">
        <f>+[41]PP!F73</f>
        <v>193.4</v>
      </c>
      <c r="G20" s="27">
        <f>+[41]PP!G73</f>
        <v>73.8</v>
      </c>
      <c r="H20" s="27">
        <f>+[41]PP!H73</f>
        <v>31.3</v>
      </c>
      <c r="I20" s="27">
        <f>+[41]PP!I73</f>
        <v>7.4</v>
      </c>
      <c r="J20" s="27">
        <f>+[41]PP!J73</f>
        <v>196.9</v>
      </c>
      <c r="K20" s="27">
        <f>+[41]PP!K73</f>
        <v>175.3</v>
      </c>
      <c r="L20" s="27">
        <f>+[41]PP!L73</f>
        <v>227.1</v>
      </c>
      <c r="M20" s="27">
        <f>+[41]PP!M73</f>
        <v>11.8</v>
      </c>
      <c r="N20" s="27">
        <f>+[41]PP!N73</f>
        <v>6.8</v>
      </c>
      <c r="O20" s="27">
        <f>SUM(C20:N20)</f>
        <v>1186.2999999999997</v>
      </c>
      <c r="P20" s="27">
        <f>+[41]PP!P73</f>
        <v>202</v>
      </c>
      <c r="Q20" s="27">
        <f>+[41]PP!Q73</f>
        <v>138.5</v>
      </c>
      <c r="R20" s="27">
        <f>+[41]PP!R73</f>
        <v>8.5</v>
      </c>
      <c r="S20" s="27">
        <f>+[41]PP!S73</f>
        <v>47.7</v>
      </c>
      <c r="T20" s="27">
        <f>+[41]PP!T73</f>
        <v>316.89999999999998</v>
      </c>
      <c r="U20" s="27">
        <f>+[41]PP!U73</f>
        <v>11.6</v>
      </c>
      <c r="V20" s="27">
        <f>+[41]PP!V73</f>
        <v>111.8</v>
      </c>
      <c r="W20" s="27">
        <f>+[41]PP!W73</f>
        <v>235.8</v>
      </c>
      <c r="X20" s="27">
        <f>+[41]PP!X73</f>
        <v>0.5</v>
      </c>
      <c r="Y20" s="27">
        <f>+[41]PP!Y73</f>
        <v>17</v>
      </c>
      <c r="Z20" s="27">
        <f>+[41]PP!Z73</f>
        <v>441.5</v>
      </c>
      <c r="AA20" s="27">
        <f>+[41]PP!AA73</f>
        <v>19.100000000000001</v>
      </c>
      <c r="AB20" s="27">
        <f>SUM(P20:AA20)</f>
        <v>1550.8999999999999</v>
      </c>
      <c r="AC20" s="27">
        <f t="shared" si="4"/>
        <v>364.60000000000014</v>
      </c>
      <c r="AD20" s="153">
        <f t="shared" si="11"/>
        <v>30.734215628424533</v>
      </c>
      <c r="AF20" s="15"/>
      <c r="AG20" s="15"/>
      <c r="AH20" s="15"/>
    </row>
    <row r="21" spans="1:34" ht="18" customHeight="1" x14ac:dyDescent="0.2">
      <c r="B21" s="41" t="s">
        <v>22</v>
      </c>
      <c r="C21" s="26">
        <f t="shared" ref="C21:AA21" si="12">SUM(C22:C22)</f>
        <v>1728.2</v>
      </c>
      <c r="D21" s="26">
        <f t="shared" si="12"/>
        <v>2911.6</v>
      </c>
      <c r="E21" s="26">
        <f t="shared" si="12"/>
        <v>2211.5</v>
      </c>
      <c r="F21" s="26">
        <f t="shared" si="12"/>
        <v>1793.3</v>
      </c>
      <c r="G21" s="26">
        <f t="shared" si="12"/>
        <v>2142.8000000000002</v>
      </c>
      <c r="H21" s="26">
        <f t="shared" si="12"/>
        <v>2818.8</v>
      </c>
      <c r="I21" s="26">
        <f t="shared" si="12"/>
        <v>2747.9</v>
      </c>
      <c r="J21" s="26">
        <f t="shared" si="12"/>
        <v>2136.3000000000002</v>
      </c>
      <c r="K21" s="26">
        <f t="shared" si="12"/>
        <v>1638.9</v>
      </c>
      <c r="L21" s="26">
        <f t="shared" si="12"/>
        <v>1638</v>
      </c>
      <c r="M21" s="26">
        <f t="shared" si="12"/>
        <v>2086.4</v>
      </c>
      <c r="N21" s="26">
        <f t="shared" si="12"/>
        <v>1295.5999999999999</v>
      </c>
      <c r="O21" s="26">
        <f t="shared" si="12"/>
        <v>25149.300000000003</v>
      </c>
      <c r="P21" s="26">
        <f t="shared" si="12"/>
        <v>2881.9</v>
      </c>
      <c r="Q21" s="26">
        <f t="shared" si="12"/>
        <v>2610</v>
      </c>
      <c r="R21" s="26">
        <f t="shared" si="12"/>
        <v>1912.5</v>
      </c>
      <c r="S21" s="26">
        <f t="shared" si="12"/>
        <v>2520.6</v>
      </c>
      <c r="T21" s="26">
        <f t="shared" si="12"/>
        <v>2067.8000000000002</v>
      </c>
      <c r="U21" s="26">
        <f t="shared" si="12"/>
        <v>1727.5</v>
      </c>
      <c r="V21" s="26">
        <f t="shared" si="12"/>
        <v>2189.1999999999998</v>
      </c>
      <c r="W21" s="26">
        <f t="shared" si="12"/>
        <v>2946.3</v>
      </c>
      <c r="X21" s="26">
        <f t="shared" si="12"/>
        <v>2281.1999999999998</v>
      </c>
      <c r="Y21" s="26">
        <f t="shared" si="12"/>
        <v>2327.6</v>
      </c>
      <c r="Z21" s="26">
        <f t="shared" si="12"/>
        <v>2139.1999999999998</v>
      </c>
      <c r="AA21" s="26">
        <f t="shared" si="12"/>
        <v>2454.8000000000002</v>
      </c>
      <c r="AB21" s="26">
        <f>SUM(AB22:AB22)</f>
        <v>28058.6</v>
      </c>
      <c r="AC21" s="26">
        <f t="shared" si="4"/>
        <v>2909.2999999999956</v>
      </c>
      <c r="AD21" s="26">
        <f t="shared" si="11"/>
        <v>11.568115215930444</v>
      </c>
      <c r="AF21" s="15"/>
      <c r="AG21" s="15"/>
      <c r="AH21" s="15"/>
    </row>
    <row r="22" spans="1:34" ht="18" customHeight="1" x14ac:dyDescent="0.2">
      <c r="B22" s="70" t="s">
        <v>116</v>
      </c>
      <c r="C22" s="27">
        <f>+[41]PP!C77</f>
        <v>1728.2</v>
      </c>
      <c r="D22" s="27">
        <f>+[41]PP!D77</f>
        <v>2911.6</v>
      </c>
      <c r="E22" s="27">
        <f>+[41]PP!E77</f>
        <v>2211.5</v>
      </c>
      <c r="F22" s="27">
        <f>+[41]PP!F77</f>
        <v>1793.3</v>
      </c>
      <c r="G22" s="27">
        <f>+[41]PP!G77</f>
        <v>2142.8000000000002</v>
      </c>
      <c r="H22" s="27">
        <f>+[41]PP!H77</f>
        <v>2818.8</v>
      </c>
      <c r="I22" s="27">
        <f>+[41]PP!I77</f>
        <v>2747.9</v>
      </c>
      <c r="J22" s="27">
        <f>+[41]PP!J77</f>
        <v>2136.3000000000002</v>
      </c>
      <c r="K22" s="27">
        <f>+[41]PP!K77</f>
        <v>1638.9</v>
      </c>
      <c r="L22" s="27">
        <f>+[41]PP!L77</f>
        <v>1638</v>
      </c>
      <c r="M22" s="27">
        <f>+[41]PP!M77</f>
        <v>2086.4</v>
      </c>
      <c r="N22" s="27">
        <f>+[41]PP!N77</f>
        <v>1295.5999999999999</v>
      </c>
      <c r="O22" s="12">
        <f>SUM(C22:N22)</f>
        <v>25149.300000000003</v>
      </c>
      <c r="P22" s="27">
        <f>+[41]PP!P77</f>
        <v>2881.9</v>
      </c>
      <c r="Q22" s="27">
        <f>+[41]PP!Q77</f>
        <v>2610</v>
      </c>
      <c r="R22" s="27">
        <f>+[41]PP!R77</f>
        <v>1912.5</v>
      </c>
      <c r="S22" s="27">
        <f>+[41]PP!S77</f>
        <v>2520.6</v>
      </c>
      <c r="T22" s="27">
        <f>+[41]PP!T77</f>
        <v>2067.8000000000002</v>
      </c>
      <c r="U22" s="27">
        <f>+[41]PP!U77</f>
        <v>1727.5</v>
      </c>
      <c r="V22" s="27">
        <f>+[41]PP!V77</f>
        <v>2189.1999999999998</v>
      </c>
      <c r="W22" s="27">
        <f>+[41]PP!W77</f>
        <v>2946.3</v>
      </c>
      <c r="X22" s="27">
        <f>+[41]PP!X77</f>
        <v>2281.1999999999998</v>
      </c>
      <c r="Y22" s="27">
        <f>+[41]PP!Y77</f>
        <v>2327.6</v>
      </c>
      <c r="Z22" s="27">
        <f>+[41]PP!Z77</f>
        <v>2139.1999999999998</v>
      </c>
      <c r="AA22" s="27">
        <f>+[41]PP!AA77</f>
        <v>2454.8000000000002</v>
      </c>
      <c r="AB22" s="27">
        <f>SUM(P22:AA22)</f>
        <v>28058.6</v>
      </c>
      <c r="AC22" s="27">
        <f t="shared" si="4"/>
        <v>2909.2999999999956</v>
      </c>
      <c r="AD22" s="27">
        <f t="shared" si="11"/>
        <v>11.568115215930444</v>
      </c>
      <c r="AF22" s="15"/>
      <c r="AG22" s="15"/>
      <c r="AH22" s="15"/>
    </row>
    <row r="23" spans="1:34" ht="18" customHeight="1" x14ac:dyDescent="0.2">
      <c r="B23" s="41" t="s">
        <v>24</v>
      </c>
      <c r="C23" s="26">
        <f t="shared" ref="C23:Q23" si="13">SUM(C24:C26)</f>
        <v>34.400000000000006</v>
      </c>
      <c r="D23" s="26">
        <f t="shared" si="13"/>
        <v>73.400000000000006</v>
      </c>
      <c r="E23" s="26">
        <f t="shared" si="13"/>
        <v>188.1</v>
      </c>
      <c r="F23" s="26">
        <f t="shared" si="13"/>
        <v>86.9</v>
      </c>
      <c r="G23" s="26">
        <f t="shared" si="13"/>
        <v>102.6</v>
      </c>
      <c r="H23" s="26">
        <f t="shared" si="13"/>
        <v>143.5</v>
      </c>
      <c r="I23" s="26">
        <f t="shared" si="13"/>
        <v>80.900000000000006</v>
      </c>
      <c r="J23" s="26">
        <f t="shared" si="13"/>
        <v>86.1</v>
      </c>
      <c r="K23" s="26">
        <f t="shared" si="13"/>
        <v>93.9</v>
      </c>
      <c r="L23" s="26">
        <f t="shared" si="13"/>
        <v>173.9</v>
      </c>
      <c r="M23" s="26">
        <f t="shared" si="13"/>
        <v>157</v>
      </c>
      <c r="N23" s="26">
        <f t="shared" si="13"/>
        <v>167.3</v>
      </c>
      <c r="O23" s="26">
        <f t="shared" si="13"/>
        <v>1388.0000000000002</v>
      </c>
      <c r="P23" s="26">
        <f t="shared" si="13"/>
        <v>199.8</v>
      </c>
      <c r="Q23" s="26">
        <f t="shared" si="13"/>
        <v>76.5</v>
      </c>
      <c r="R23" s="26">
        <f>SUM(R24:R26)</f>
        <v>78.8</v>
      </c>
      <c r="S23" s="26">
        <f>SUM(S24:S26)</f>
        <v>74.7</v>
      </c>
      <c r="T23" s="26">
        <f t="shared" ref="T23:AA23" si="14">SUM(T24:T26)</f>
        <v>141.4</v>
      </c>
      <c r="U23" s="26">
        <f t="shared" si="14"/>
        <v>74.8</v>
      </c>
      <c r="V23" s="26">
        <f t="shared" si="14"/>
        <v>136.6</v>
      </c>
      <c r="W23" s="26">
        <f t="shared" si="14"/>
        <v>122.6</v>
      </c>
      <c r="X23" s="26">
        <f t="shared" si="14"/>
        <v>86.8</v>
      </c>
      <c r="Y23" s="26">
        <f t="shared" si="14"/>
        <v>100.9</v>
      </c>
      <c r="Z23" s="26">
        <f t="shared" si="14"/>
        <v>124.29999999999998</v>
      </c>
      <c r="AA23" s="26">
        <f t="shared" si="14"/>
        <v>359.4</v>
      </c>
      <c r="AB23" s="26">
        <f>SUM(AB24:AB26)</f>
        <v>1576.6</v>
      </c>
      <c r="AC23" s="26">
        <f t="shared" si="4"/>
        <v>188.59999999999968</v>
      </c>
      <c r="AD23" s="26">
        <f t="shared" si="11"/>
        <v>13.587896253602279</v>
      </c>
      <c r="AE23" s="140"/>
      <c r="AF23" s="15"/>
      <c r="AG23" s="15"/>
      <c r="AH23" s="15"/>
    </row>
    <row r="24" spans="1:34" ht="18" customHeight="1" x14ac:dyDescent="0.2">
      <c r="A24">
        <v>0</v>
      </c>
      <c r="B24" s="70" t="s">
        <v>117</v>
      </c>
      <c r="C24" s="44">
        <v>4.4000000000000004</v>
      </c>
      <c r="D24" s="44">
        <v>4.4000000000000004</v>
      </c>
      <c r="E24" s="44">
        <v>5.7</v>
      </c>
      <c r="F24" s="44">
        <v>4.5999999999999996</v>
      </c>
      <c r="G24" s="27">
        <v>5.7</v>
      </c>
      <c r="H24" s="12">
        <v>4.3</v>
      </c>
      <c r="I24" s="12">
        <v>3.8</v>
      </c>
      <c r="J24" s="12">
        <v>4.5</v>
      </c>
      <c r="K24" s="12">
        <v>3.7</v>
      </c>
      <c r="L24" s="12">
        <v>3.6</v>
      </c>
      <c r="M24" s="12">
        <v>3.3</v>
      </c>
      <c r="N24" s="12">
        <v>4.2</v>
      </c>
      <c r="O24" s="12">
        <f>SUM(C24:N24)</f>
        <v>52.2</v>
      </c>
      <c r="P24" s="27">
        <f>+[41]PP!P84</f>
        <v>3.4</v>
      </c>
      <c r="Q24" s="27">
        <f>+[41]PP!Q84</f>
        <v>3.8</v>
      </c>
      <c r="R24" s="27">
        <f>+[41]PP!R84</f>
        <v>4.8</v>
      </c>
      <c r="S24" s="27">
        <f>+[41]PP!S84</f>
        <v>3.5</v>
      </c>
      <c r="T24" s="27">
        <f>+[41]PP!T84</f>
        <v>4.5</v>
      </c>
      <c r="U24" s="27">
        <f>+[41]PP!U84</f>
        <v>3.5</v>
      </c>
      <c r="V24" s="27">
        <f>+[41]PP!V84</f>
        <v>3.7</v>
      </c>
      <c r="W24" s="27">
        <f>+[41]PP!W84</f>
        <v>3.8</v>
      </c>
      <c r="X24" s="27">
        <f>+[41]PP!X84</f>
        <v>3.5</v>
      </c>
      <c r="Y24" s="27">
        <f>+[41]PP!Y84</f>
        <v>4.5</v>
      </c>
      <c r="Z24" s="27">
        <f>+[41]PP!Z84</f>
        <v>3.6</v>
      </c>
      <c r="AA24" s="27">
        <f>+[41]PP!AA84</f>
        <v>3.8</v>
      </c>
      <c r="AB24" s="27">
        <f>SUM(P24:AA24)</f>
        <v>46.4</v>
      </c>
      <c r="AC24" s="27">
        <f t="shared" si="4"/>
        <v>-5.8000000000000043</v>
      </c>
      <c r="AD24" s="27">
        <f t="shared" si="11"/>
        <v>-11.11111111111112</v>
      </c>
      <c r="AE24" s="140"/>
      <c r="AF24" s="15"/>
      <c r="AG24" s="15"/>
      <c r="AH24" s="15"/>
    </row>
    <row r="25" spans="1:34" ht="18" customHeight="1" x14ac:dyDescent="0.2">
      <c r="B25" s="70" t="s">
        <v>118</v>
      </c>
      <c r="C25" s="44">
        <v>23.3</v>
      </c>
      <c r="D25" s="44">
        <v>39.200000000000003</v>
      </c>
      <c r="E25" s="44">
        <v>164.1</v>
      </c>
      <c r="F25" s="44">
        <v>41.4</v>
      </c>
      <c r="G25" s="27">
        <v>59</v>
      </c>
      <c r="H25" s="12">
        <v>105.8</v>
      </c>
      <c r="I25" s="12">
        <v>43.6</v>
      </c>
      <c r="J25" s="12">
        <v>43.6</v>
      </c>
      <c r="K25" s="12">
        <v>68.7</v>
      </c>
      <c r="L25" s="12">
        <v>123.2</v>
      </c>
      <c r="M25" s="12">
        <v>128.1</v>
      </c>
      <c r="N25" s="12">
        <v>116</v>
      </c>
      <c r="O25" s="12">
        <f>SUM(C25:N25)</f>
        <v>956.00000000000011</v>
      </c>
      <c r="P25" s="27">
        <v>164.4</v>
      </c>
      <c r="Q25" s="27">
        <v>48.5</v>
      </c>
      <c r="R25" s="27">
        <v>49.9</v>
      </c>
      <c r="S25" s="27">
        <v>47.1</v>
      </c>
      <c r="T25" s="27">
        <v>110.2</v>
      </c>
      <c r="U25" s="27">
        <v>46.8</v>
      </c>
      <c r="V25" s="27">
        <v>103.5</v>
      </c>
      <c r="W25" s="27">
        <v>89.3</v>
      </c>
      <c r="X25" s="27">
        <v>58.9</v>
      </c>
      <c r="Y25" s="27">
        <v>63</v>
      </c>
      <c r="Z25" s="27">
        <v>102.6</v>
      </c>
      <c r="AA25" s="27">
        <v>289.89999999999998</v>
      </c>
      <c r="AB25" s="27">
        <f>SUM(P25:AA25)</f>
        <v>1174.0999999999999</v>
      </c>
      <c r="AC25" s="27">
        <f t="shared" si="4"/>
        <v>218.0999999999998</v>
      </c>
      <c r="AD25" s="27">
        <f t="shared" si="11"/>
        <v>22.813807531380728</v>
      </c>
      <c r="AE25" s="140"/>
      <c r="AF25" s="15"/>
      <c r="AG25" s="15"/>
      <c r="AH25" s="15"/>
    </row>
    <row r="26" spans="1:34" ht="18" customHeight="1" x14ac:dyDescent="0.2">
      <c r="B26" s="70" t="s">
        <v>119</v>
      </c>
      <c r="C26" s="44">
        <v>6.7</v>
      </c>
      <c r="D26" s="44">
        <v>29.8</v>
      </c>
      <c r="E26" s="44">
        <v>18.3</v>
      </c>
      <c r="F26" s="44">
        <v>40.9</v>
      </c>
      <c r="G26" s="27">
        <v>37.9</v>
      </c>
      <c r="H26" s="12">
        <v>33.4</v>
      </c>
      <c r="I26" s="12">
        <v>33.5</v>
      </c>
      <c r="J26" s="12">
        <v>38</v>
      </c>
      <c r="K26" s="12">
        <v>21.5</v>
      </c>
      <c r="L26" s="12">
        <v>47.1</v>
      </c>
      <c r="M26" s="12">
        <v>25.6</v>
      </c>
      <c r="N26" s="12">
        <v>47.1</v>
      </c>
      <c r="O26" s="12">
        <f>SUM(C26:N26)</f>
        <v>379.80000000000007</v>
      </c>
      <c r="P26" s="27">
        <v>32</v>
      </c>
      <c r="Q26" s="27">
        <v>24.2</v>
      </c>
      <c r="R26" s="27">
        <v>24.1</v>
      </c>
      <c r="S26" s="27">
        <v>24.1</v>
      </c>
      <c r="T26" s="27">
        <v>26.7</v>
      </c>
      <c r="U26" s="27">
        <v>24.5</v>
      </c>
      <c r="V26" s="27">
        <v>29.4</v>
      </c>
      <c r="W26" s="27">
        <v>29.5</v>
      </c>
      <c r="X26" s="27">
        <v>24.4</v>
      </c>
      <c r="Y26" s="27">
        <v>33.4</v>
      </c>
      <c r="Z26" s="27">
        <v>18.100000000000001</v>
      </c>
      <c r="AA26" s="27">
        <v>65.7</v>
      </c>
      <c r="AB26" s="27">
        <f>SUM(P26:AA26)</f>
        <v>356.1</v>
      </c>
      <c r="AC26" s="27">
        <f t="shared" si="4"/>
        <v>-23.700000000000045</v>
      </c>
      <c r="AD26" s="27">
        <f t="shared" si="11"/>
        <v>-6.2401263823064879</v>
      </c>
      <c r="AE26" s="140"/>
      <c r="AF26" s="15"/>
      <c r="AG26" s="15"/>
      <c r="AH26" s="15"/>
    </row>
    <row r="27" spans="1:34" ht="18" customHeight="1" x14ac:dyDescent="0.2">
      <c r="B27" s="49" t="s">
        <v>62</v>
      </c>
      <c r="C27" s="26">
        <f t="shared" ref="C27:AA27" si="15">+C28+C30</f>
        <v>92.6</v>
      </c>
      <c r="D27" s="26">
        <f t="shared" si="15"/>
        <v>74.400000000000006</v>
      </c>
      <c r="E27" s="26">
        <f t="shared" si="15"/>
        <v>72.2</v>
      </c>
      <c r="F27" s="26">
        <f t="shared" si="15"/>
        <v>71.099999999999994</v>
      </c>
      <c r="G27" s="26">
        <f t="shared" si="15"/>
        <v>78</v>
      </c>
      <c r="H27" s="26">
        <f t="shared" si="15"/>
        <v>80.5</v>
      </c>
      <c r="I27" s="26">
        <f t="shared" si="15"/>
        <v>86.1</v>
      </c>
      <c r="J27" s="26">
        <f t="shared" si="15"/>
        <v>75.099999999999994</v>
      </c>
      <c r="K27" s="26">
        <f t="shared" si="15"/>
        <v>76</v>
      </c>
      <c r="L27" s="26">
        <f t="shared" si="15"/>
        <v>82.9</v>
      </c>
      <c r="M27" s="26">
        <f t="shared" si="15"/>
        <v>70.8</v>
      </c>
      <c r="N27" s="26">
        <f t="shared" si="15"/>
        <v>74.900000000000006</v>
      </c>
      <c r="O27" s="26">
        <f t="shared" si="15"/>
        <v>934.59999999999991</v>
      </c>
      <c r="P27" s="26">
        <f t="shared" si="15"/>
        <v>101</v>
      </c>
      <c r="Q27" s="26">
        <f t="shared" si="15"/>
        <v>70.400000000000006</v>
      </c>
      <c r="R27" s="26">
        <f t="shared" si="15"/>
        <v>71</v>
      </c>
      <c r="S27" s="26">
        <f t="shared" si="15"/>
        <v>76.099999999999994</v>
      </c>
      <c r="T27" s="26">
        <f t="shared" si="15"/>
        <v>69.2</v>
      </c>
      <c r="U27" s="26">
        <f t="shared" si="15"/>
        <v>70.099999999999994</v>
      </c>
      <c r="V27" s="26">
        <f t="shared" si="15"/>
        <v>78</v>
      </c>
      <c r="W27" s="26">
        <f t="shared" si="15"/>
        <v>73.8</v>
      </c>
      <c r="X27" s="26">
        <f t="shared" si="15"/>
        <v>81.099999999999994</v>
      </c>
      <c r="Y27" s="26">
        <f t="shared" si="15"/>
        <v>82.4</v>
      </c>
      <c r="Z27" s="26">
        <f t="shared" si="15"/>
        <v>68.400000000000006</v>
      </c>
      <c r="AA27" s="26">
        <f t="shared" si="15"/>
        <v>73.519462020000006</v>
      </c>
      <c r="AB27" s="26">
        <f>+AB28+AB30</f>
        <v>915.01946201999988</v>
      </c>
      <c r="AC27" s="26">
        <f t="shared" si="4"/>
        <v>-19.580537980000031</v>
      </c>
      <c r="AD27" s="26">
        <f t="shared" si="11"/>
        <v>-2.0950714722876134</v>
      </c>
      <c r="AE27" s="140"/>
      <c r="AF27" s="15"/>
      <c r="AG27" s="15"/>
      <c r="AH27" s="15"/>
    </row>
    <row r="28" spans="1:34" ht="18" customHeight="1" x14ac:dyDescent="0.2">
      <c r="B28" s="39" t="s">
        <v>25</v>
      </c>
      <c r="C28" s="63">
        <f t="shared" ref="C28:N28" si="16">+C29</f>
        <v>92.6</v>
      </c>
      <c r="D28" s="63">
        <f t="shared" si="16"/>
        <v>74.400000000000006</v>
      </c>
      <c r="E28" s="63">
        <f t="shared" si="16"/>
        <v>72.2</v>
      </c>
      <c r="F28" s="63">
        <f t="shared" si="16"/>
        <v>71.099999999999994</v>
      </c>
      <c r="G28" s="63">
        <f t="shared" si="16"/>
        <v>78</v>
      </c>
      <c r="H28" s="63">
        <f t="shared" si="16"/>
        <v>80.5</v>
      </c>
      <c r="I28" s="63">
        <f t="shared" si="16"/>
        <v>86.1</v>
      </c>
      <c r="J28" s="63">
        <f t="shared" si="16"/>
        <v>75.099999999999994</v>
      </c>
      <c r="K28" s="63">
        <f t="shared" si="16"/>
        <v>76</v>
      </c>
      <c r="L28" s="63">
        <f t="shared" si="16"/>
        <v>82.9</v>
      </c>
      <c r="M28" s="63">
        <f t="shared" si="16"/>
        <v>70.8</v>
      </c>
      <c r="N28" s="63">
        <f t="shared" si="16"/>
        <v>74.900000000000006</v>
      </c>
      <c r="O28" s="25">
        <f>SUM(C28:N28)</f>
        <v>934.59999999999991</v>
      </c>
      <c r="P28" s="63">
        <f>+P29</f>
        <v>101</v>
      </c>
      <c r="Q28" s="63">
        <f t="shared" ref="Q28:AA28" si="17">+Q29</f>
        <v>70.400000000000006</v>
      </c>
      <c r="R28" s="63">
        <f t="shared" si="17"/>
        <v>71</v>
      </c>
      <c r="S28" s="63">
        <f t="shared" si="17"/>
        <v>76.099999999999994</v>
      </c>
      <c r="T28" s="63">
        <f t="shared" si="17"/>
        <v>69.2</v>
      </c>
      <c r="U28" s="63">
        <f t="shared" si="17"/>
        <v>70.099999999999994</v>
      </c>
      <c r="V28" s="63">
        <f t="shared" si="17"/>
        <v>78</v>
      </c>
      <c r="W28" s="63">
        <f t="shared" si="17"/>
        <v>73.8</v>
      </c>
      <c r="X28" s="63">
        <f t="shared" si="17"/>
        <v>81.099999999999994</v>
      </c>
      <c r="Y28" s="63">
        <f t="shared" si="17"/>
        <v>82.4</v>
      </c>
      <c r="Z28" s="63">
        <f t="shared" si="17"/>
        <v>68.400000000000006</v>
      </c>
      <c r="AA28" s="63">
        <f t="shared" si="17"/>
        <v>73.5</v>
      </c>
      <c r="AB28" s="63">
        <f>SUM(P28:AA28)</f>
        <v>914.99999999999989</v>
      </c>
      <c r="AC28" s="26">
        <f t="shared" si="4"/>
        <v>-19.600000000000023</v>
      </c>
      <c r="AD28" s="63">
        <f t="shared" si="11"/>
        <v>-2.0971538626150252</v>
      </c>
      <c r="AE28" s="140"/>
      <c r="AF28" s="15"/>
      <c r="AG28" s="15"/>
      <c r="AH28" s="15"/>
    </row>
    <row r="29" spans="1:34" ht="18" customHeight="1" x14ac:dyDescent="0.2">
      <c r="B29" s="154" t="s">
        <v>120</v>
      </c>
      <c r="C29" s="79">
        <f>+[41]PP!C96</f>
        <v>92.6</v>
      </c>
      <c r="D29" s="79">
        <f>+[41]PP!D96</f>
        <v>74.400000000000006</v>
      </c>
      <c r="E29" s="79">
        <f>+[41]PP!E96</f>
        <v>72.2</v>
      </c>
      <c r="F29" s="79">
        <f>+[41]PP!F96</f>
        <v>71.099999999999994</v>
      </c>
      <c r="G29" s="79">
        <f>+[41]PP!G96</f>
        <v>78</v>
      </c>
      <c r="H29" s="79">
        <f>+[41]PP!H96</f>
        <v>80.5</v>
      </c>
      <c r="I29" s="79">
        <f>+[41]PP!I96</f>
        <v>86.1</v>
      </c>
      <c r="J29" s="79">
        <f>+[41]PP!J96</f>
        <v>75.099999999999994</v>
      </c>
      <c r="K29" s="79">
        <f>+[41]PP!K96</f>
        <v>76</v>
      </c>
      <c r="L29" s="79">
        <f>+[41]PP!L96</f>
        <v>82.9</v>
      </c>
      <c r="M29" s="79">
        <f>+[41]PP!M96</f>
        <v>70.8</v>
      </c>
      <c r="N29" s="79">
        <f>+[41]PP!N96</f>
        <v>74.900000000000006</v>
      </c>
      <c r="O29" s="79">
        <f>+[41]PP!O96</f>
        <v>934.59999999999991</v>
      </c>
      <c r="P29" s="79">
        <f>+[41]PP!P96</f>
        <v>101</v>
      </c>
      <c r="Q29" s="79">
        <f>+[41]PP!Q96</f>
        <v>70.400000000000006</v>
      </c>
      <c r="R29" s="79">
        <f>+[41]PP!R96</f>
        <v>71</v>
      </c>
      <c r="S29" s="79">
        <f>+[41]PP!S96</f>
        <v>76.099999999999994</v>
      </c>
      <c r="T29" s="79">
        <f>+[41]PP!T96</f>
        <v>69.2</v>
      </c>
      <c r="U29" s="79">
        <f>+[41]PP!U96</f>
        <v>70.099999999999994</v>
      </c>
      <c r="V29" s="79">
        <f>+[41]PP!V96</f>
        <v>78</v>
      </c>
      <c r="W29" s="79">
        <f>+[41]PP!W96</f>
        <v>73.8</v>
      </c>
      <c r="X29" s="79">
        <f>+[41]PP!X96</f>
        <v>81.099999999999994</v>
      </c>
      <c r="Y29" s="79">
        <f>+[41]PP!Y96</f>
        <v>82.4</v>
      </c>
      <c r="Z29" s="79">
        <f>+[41]PP!Z96</f>
        <v>68.400000000000006</v>
      </c>
      <c r="AA29" s="79">
        <f>+[41]PP!AA96</f>
        <v>73.5</v>
      </c>
      <c r="AB29" s="79">
        <f>+[41]PP!AB96</f>
        <v>914.99999999999989</v>
      </c>
      <c r="AC29" s="79">
        <f t="shared" si="4"/>
        <v>-19.600000000000023</v>
      </c>
      <c r="AD29" s="79">
        <f t="shared" si="11"/>
        <v>-2.0971538626150252</v>
      </c>
      <c r="AF29" s="15"/>
      <c r="AG29" s="15"/>
      <c r="AH29" s="15"/>
    </row>
    <row r="30" spans="1:34" ht="18" customHeight="1" x14ac:dyDescent="0.2">
      <c r="B30" s="39" t="s">
        <v>26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f>SUM(C30:N30)</f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4">
        <v>0</v>
      </c>
      <c r="Z30" s="14">
        <v>0</v>
      </c>
      <c r="AA30" s="14">
        <f>19462.02/1000000</f>
        <v>1.946202E-2</v>
      </c>
      <c r="AB30" s="14">
        <f>SUM(P30:AA30)</f>
        <v>1.946202E-2</v>
      </c>
      <c r="AC30" s="155">
        <f t="shared" si="4"/>
        <v>1.946202E-2</v>
      </c>
      <c r="AD30" s="155">
        <v>0</v>
      </c>
      <c r="AF30" s="15"/>
      <c r="AG30" s="15"/>
      <c r="AH30" s="15"/>
    </row>
    <row r="31" spans="1:34" ht="21" customHeight="1" x14ac:dyDescent="0.2">
      <c r="B31" s="156" t="s">
        <v>76</v>
      </c>
      <c r="C31" s="87">
        <f>+C8</f>
        <v>1907.7</v>
      </c>
      <c r="D31" s="87">
        <f>+D8</f>
        <v>3118.1000000000004</v>
      </c>
      <c r="E31" s="87">
        <f>+E8</f>
        <v>2738.9999999999995</v>
      </c>
      <c r="F31" s="87">
        <f t="shared" ref="F31:N31" si="18">+F8</f>
        <v>2158.5</v>
      </c>
      <c r="G31" s="87">
        <f t="shared" si="18"/>
        <v>2411.1</v>
      </c>
      <c r="H31" s="87">
        <f t="shared" si="18"/>
        <v>3092.7</v>
      </c>
      <c r="I31" s="87">
        <f t="shared" si="18"/>
        <v>2941.7000000000003</v>
      </c>
      <c r="J31" s="87">
        <f t="shared" si="18"/>
        <v>2508.1999999999998</v>
      </c>
      <c r="K31" s="87">
        <f t="shared" si="18"/>
        <v>2006.5000000000002</v>
      </c>
      <c r="L31" s="87">
        <f t="shared" si="18"/>
        <v>2137.1000000000004</v>
      </c>
      <c r="M31" s="87">
        <f t="shared" si="18"/>
        <v>2347.7000000000003</v>
      </c>
      <c r="N31" s="87">
        <f t="shared" si="18"/>
        <v>1563.1999999999998</v>
      </c>
      <c r="O31" s="87">
        <f>SUM(C31:N31)</f>
        <v>28931.5</v>
      </c>
      <c r="P31" s="87">
        <f t="shared" ref="P31:Z31" si="19">+P8</f>
        <v>3412.1</v>
      </c>
      <c r="Q31" s="87">
        <f t="shared" si="19"/>
        <v>2945</v>
      </c>
      <c r="R31" s="87">
        <f t="shared" si="19"/>
        <v>2090.6999999999998</v>
      </c>
      <c r="S31" s="87">
        <f t="shared" si="19"/>
        <v>2773.3999999999996</v>
      </c>
      <c r="T31" s="87">
        <f t="shared" si="19"/>
        <v>2620.9</v>
      </c>
      <c r="U31" s="87">
        <f t="shared" si="19"/>
        <v>1901.4999999999998</v>
      </c>
      <c r="V31" s="87">
        <f t="shared" si="19"/>
        <v>2534.1999999999998</v>
      </c>
      <c r="W31" s="87">
        <f t="shared" si="19"/>
        <v>3442.1000000000004</v>
      </c>
      <c r="X31" s="87">
        <f t="shared" si="19"/>
        <v>2465.7999999999997</v>
      </c>
      <c r="Y31" s="87">
        <f t="shared" si="19"/>
        <v>2566.5000000000005</v>
      </c>
      <c r="Z31" s="87">
        <f t="shared" si="19"/>
        <v>2800.6</v>
      </c>
      <c r="AA31" s="87">
        <f>+AA8</f>
        <v>2923.5194620200004</v>
      </c>
      <c r="AB31" s="87">
        <f>+AB8</f>
        <v>32476.319462019994</v>
      </c>
      <c r="AC31" s="87">
        <f t="shared" si="4"/>
        <v>3544.8194620199938</v>
      </c>
      <c r="AD31" s="88">
        <f>+AC31/O31*100</f>
        <v>12.252456533605219</v>
      </c>
      <c r="AF31" s="15"/>
      <c r="AG31" s="15"/>
      <c r="AH31" s="15"/>
    </row>
    <row r="32" spans="1:34" ht="21" customHeight="1" x14ac:dyDescent="0.2">
      <c r="B32" s="157" t="s">
        <v>121</v>
      </c>
      <c r="C32" s="158">
        <v>0</v>
      </c>
      <c r="D32" s="158">
        <v>0</v>
      </c>
      <c r="E32" s="158">
        <v>0</v>
      </c>
      <c r="F32" s="158">
        <v>0</v>
      </c>
      <c r="G32" s="158">
        <v>0</v>
      </c>
      <c r="H32" s="158">
        <v>0</v>
      </c>
      <c r="I32" s="158">
        <v>0</v>
      </c>
      <c r="J32" s="158">
        <v>0</v>
      </c>
      <c r="K32" s="158">
        <v>0.1</v>
      </c>
      <c r="L32" s="158">
        <v>0.4</v>
      </c>
      <c r="M32" s="158">
        <v>0.1</v>
      </c>
      <c r="N32" s="158">
        <v>0.3</v>
      </c>
      <c r="O32" s="158">
        <f>SUM(C32:N32)</f>
        <v>0.89999999999999991</v>
      </c>
      <c r="P32" s="158">
        <v>0</v>
      </c>
      <c r="Q32" s="158">
        <v>0</v>
      </c>
      <c r="R32" s="158">
        <v>0.4</v>
      </c>
      <c r="S32" s="158">
        <v>0</v>
      </c>
      <c r="T32" s="158">
        <v>0.2</v>
      </c>
      <c r="U32" s="158">
        <v>0</v>
      </c>
      <c r="V32" s="158">
        <v>0.1</v>
      </c>
      <c r="W32" s="158">
        <v>2.2999999999999998</v>
      </c>
      <c r="X32" s="158">
        <v>0</v>
      </c>
      <c r="Y32" s="158">
        <v>0.3</v>
      </c>
      <c r="Z32" s="158">
        <v>0</v>
      </c>
      <c r="AA32" s="158">
        <v>1.5</v>
      </c>
      <c r="AB32" s="158">
        <f>SUM(P32:AA32)</f>
        <v>4.8</v>
      </c>
      <c r="AC32" s="117">
        <f t="shared" si="4"/>
        <v>3.9</v>
      </c>
      <c r="AD32" s="159">
        <v>0</v>
      </c>
      <c r="AF32" s="15"/>
    </row>
    <row r="33" spans="2:32" ht="21" customHeight="1" x14ac:dyDescent="0.2">
      <c r="B33" s="160"/>
      <c r="C33" s="87">
        <f t="shared" ref="C33:AB33" si="20">+C32+C31</f>
        <v>1907.7</v>
      </c>
      <c r="D33" s="87">
        <f t="shared" si="20"/>
        <v>3118.1000000000004</v>
      </c>
      <c r="E33" s="87">
        <f t="shared" si="20"/>
        <v>2738.9999999999995</v>
      </c>
      <c r="F33" s="87">
        <f t="shared" si="20"/>
        <v>2158.5</v>
      </c>
      <c r="G33" s="87">
        <f t="shared" si="20"/>
        <v>2411.1</v>
      </c>
      <c r="H33" s="87">
        <f t="shared" si="20"/>
        <v>3092.7</v>
      </c>
      <c r="I33" s="87">
        <f t="shared" si="20"/>
        <v>2941.7000000000003</v>
      </c>
      <c r="J33" s="87">
        <f t="shared" si="20"/>
        <v>2508.1999999999998</v>
      </c>
      <c r="K33" s="87">
        <f t="shared" si="20"/>
        <v>2006.6000000000001</v>
      </c>
      <c r="L33" s="87">
        <f t="shared" si="20"/>
        <v>2137.5000000000005</v>
      </c>
      <c r="M33" s="87">
        <f t="shared" si="20"/>
        <v>2347.8000000000002</v>
      </c>
      <c r="N33" s="87">
        <f t="shared" si="20"/>
        <v>1563.4999999999998</v>
      </c>
      <c r="O33" s="87">
        <f t="shared" si="20"/>
        <v>28932.400000000001</v>
      </c>
      <c r="P33" s="87">
        <f t="shared" si="20"/>
        <v>3412.1</v>
      </c>
      <c r="Q33" s="87">
        <f t="shared" si="20"/>
        <v>2945</v>
      </c>
      <c r="R33" s="87">
        <f t="shared" si="20"/>
        <v>2091.1</v>
      </c>
      <c r="S33" s="87">
        <f t="shared" si="20"/>
        <v>2773.3999999999996</v>
      </c>
      <c r="T33" s="87">
        <f t="shared" si="20"/>
        <v>2621.1</v>
      </c>
      <c r="U33" s="87">
        <f t="shared" si="20"/>
        <v>1901.4999999999998</v>
      </c>
      <c r="V33" s="87">
        <f t="shared" si="20"/>
        <v>2534.2999999999997</v>
      </c>
      <c r="W33" s="87">
        <f t="shared" si="20"/>
        <v>3444.4000000000005</v>
      </c>
      <c r="X33" s="87">
        <f t="shared" si="20"/>
        <v>2465.7999999999997</v>
      </c>
      <c r="Y33" s="87">
        <f t="shared" si="20"/>
        <v>2566.8000000000006</v>
      </c>
      <c r="Z33" s="87">
        <f t="shared" si="20"/>
        <v>2800.6</v>
      </c>
      <c r="AA33" s="87">
        <f t="shared" si="20"/>
        <v>2925.0194620200004</v>
      </c>
      <c r="AB33" s="87">
        <f t="shared" si="20"/>
        <v>32481.119462019993</v>
      </c>
      <c r="AC33" s="87">
        <f t="shared" si="4"/>
        <v>3548.7194620199916</v>
      </c>
      <c r="AD33" s="161">
        <v>0</v>
      </c>
      <c r="AF33" s="15"/>
    </row>
    <row r="34" spans="2:32" ht="18" customHeight="1" x14ac:dyDescent="0.2">
      <c r="B34" s="16" t="s">
        <v>30</v>
      </c>
      <c r="P34" s="139"/>
      <c r="Q34" s="139"/>
      <c r="R34" s="139"/>
      <c r="S34" s="139"/>
      <c r="T34" s="139"/>
      <c r="U34" s="139"/>
      <c r="V34" s="139"/>
      <c r="W34" s="139"/>
      <c r="X34" s="139"/>
      <c r="Y34" s="139"/>
      <c r="Z34" s="139"/>
      <c r="AA34" s="139"/>
      <c r="AB34" s="139"/>
      <c r="AC34" s="139"/>
    </row>
    <row r="35" spans="2:32" ht="13.5" customHeight="1" x14ac:dyDescent="0.2">
      <c r="B35" s="18" t="s">
        <v>31</v>
      </c>
      <c r="P35" s="139"/>
      <c r="Q35" s="139"/>
      <c r="R35" s="139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39"/>
    </row>
    <row r="36" spans="2:32" ht="14.25" customHeight="1" x14ac:dyDescent="0.2">
      <c r="B36" s="19" t="s">
        <v>107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P36" s="139"/>
      <c r="Q36" s="139"/>
      <c r="R36" s="139"/>
      <c r="S36" s="139"/>
      <c r="T36" s="139"/>
      <c r="U36" s="139"/>
      <c r="V36" s="139"/>
      <c r="W36" s="139"/>
      <c r="X36" s="139"/>
      <c r="Y36" s="139"/>
      <c r="Z36" s="139"/>
      <c r="AA36" s="139"/>
      <c r="AB36" s="139"/>
      <c r="AC36" s="139"/>
    </row>
    <row r="37" spans="2:32" x14ac:dyDescent="0.2">
      <c r="B37" s="21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21"/>
      <c r="AD37" s="21"/>
    </row>
    <row r="38" spans="2:32" x14ac:dyDescent="0.2">
      <c r="B38" s="21"/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3"/>
      <c r="S38" s="143"/>
      <c r="T38" s="143"/>
      <c r="U38" s="143"/>
      <c r="V38" s="143"/>
      <c r="W38" s="143"/>
      <c r="X38" s="143"/>
      <c r="Y38" s="143"/>
      <c r="Z38" s="143"/>
      <c r="AA38" s="143"/>
      <c r="AB38" s="139"/>
      <c r="AC38" s="143"/>
      <c r="AD38" s="143"/>
    </row>
    <row r="39" spans="2:32" ht="15" x14ac:dyDescent="0.2">
      <c r="B39" s="168" t="s">
        <v>111</v>
      </c>
      <c r="C39" s="168"/>
      <c r="D39" s="168"/>
      <c r="E39" s="168"/>
      <c r="F39" s="168"/>
      <c r="G39" s="168"/>
      <c r="H39" s="168"/>
      <c r="I39" s="168"/>
      <c r="J39" s="168"/>
      <c r="K39" s="168"/>
      <c r="L39" s="168"/>
      <c r="M39" s="168"/>
      <c r="N39" s="168"/>
      <c r="O39" s="168"/>
      <c r="P39" s="168"/>
      <c r="Q39" s="168"/>
      <c r="R39" s="168"/>
      <c r="S39" s="168"/>
      <c r="T39" s="168"/>
      <c r="U39" s="168"/>
      <c r="V39" s="168"/>
      <c r="W39" s="168"/>
      <c r="X39" s="168"/>
      <c r="Y39" s="168"/>
      <c r="Z39" s="168"/>
      <c r="AA39" s="168"/>
      <c r="AB39" s="168"/>
      <c r="AC39" s="168"/>
      <c r="AD39" s="168"/>
    </row>
    <row r="40" spans="2:32" ht="14.25" x14ac:dyDescent="0.2">
      <c r="B40" s="169" t="s">
        <v>122</v>
      </c>
      <c r="C40" s="169"/>
      <c r="D40" s="169"/>
      <c r="E40" s="169"/>
      <c r="F40" s="169"/>
      <c r="G40" s="169"/>
      <c r="H40" s="169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  <c r="U40" s="169"/>
      <c r="V40" s="169"/>
      <c r="W40" s="169"/>
      <c r="X40" s="169"/>
      <c r="Y40" s="169"/>
      <c r="Z40" s="169"/>
      <c r="AA40" s="169"/>
      <c r="AB40" s="169"/>
      <c r="AC40" s="169"/>
      <c r="AD40" s="169"/>
    </row>
    <row r="41" spans="2:32" ht="14.25" x14ac:dyDescent="0.2">
      <c r="B41" s="169" t="s">
        <v>37</v>
      </c>
      <c r="C41" s="169"/>
      <c r="D41" s="169"/>
      <c r="E41" s="169"/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  <c r="S41" s="169"/>
      <c r="T41" s="169"/>
      <c r="U41" s="169"/>
      <c r="V41" s="169"/>
      <c r="W41" s="169"/>
      <c r="X41" s="169"/>
      <c r="Y41" s="169"/>
      <c r="Z41" s="169"/>
      <c r="AA41" s="169"/>
      <c r="AB41" s="169"/>
      <c r="AC41" s="169"/>
      <c r="AD41" s="169"/>
    </row>
    <row r="42" spans="2:32" ht="18" customHeight="1" x14ac:dyDescent="0.2">
      <c r="B42" s="173" t="s">
        <v>0</v>
      </c>
      <c r="C42" s="170">
        <v>2024</v>
      </c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N42" s="5"/>
      <c r="O42" s="173">
        <v>2024</v>
      </c>
      <c r="P42" s="170">
        <v>2024</v>
      </c>
      <c r="Q42" s="171"/>
      <c r="R42" s="171"/>
      <c r="S42" s="171"/>
      <c r="T42" s="171"/>
      <c r="U42" s="171"/>
      <c r="V42" s="171"/>
      <c r="W42" s="171"/>
      <c r="X42" s="171"/>
      <c r="Y42" s="171"/>
      <c r="Z42" s="172"/>
      <c r="AA42" s="5"/>
      <c r="AB42" s="175" t="s">
        <v>123</v>
      </c>
      <c r="AC42" s="170" t="s">
        <v>1</v>
      </c>
      <c r="AD42" s="172"/>
    </row>
    <row r="43" spans="2:32" ht="44.25" customHeight="1" x14ac:dyDescent="0.2">
      <c r="B43" s="174"/>
      <c r="C43" s="34" t="s">
        <v>2</v>
      </c>
      <c r="D43" s="34" t="s">
        <v>3</v>
      </c>
      <c r="E43" s="34" t="s">
        <v>4</v>
      </c>
      <c r="F43" s="34" t="s">
        <v>5</v>
      </c>
      <c r="G43" s="34" t="s">
        <v>6</v>
      </c>
      <c r="H43" s="34" t="s">
        <v>7</v>
      </c>
      <c r="I43" s="34" t="s">
        <v>8</v>
      </c>
      <c r="J43" s="34" t="s">
        <v>9</v>
      </c>
      <c r="K43" s="34" t="s">
        <v>10</v>
      </c>
      <c r="L43" s="34" t="s">
        <v>11</v>
      </c>
      <c r="M43" s="34" t="s">
        <v>12</v>
      </c>
      <c r="N43" s="34" t="s">
        <v>13</v>
      </c>
      <c r="O43" s="174"/>
      <c r="P43" s="34" t="s">
        <v>2</v>
      </c>
      <c r="Q43" s="34" t="s">
        <v>3</v>
      </c>
      <c r="R43" s="34" t="s">
        <v>4</v>
      </c>
      <c r="S43" s="34" t="s">
        <v>5</v>
      </c>
      <c r="T43" s="34" t="s">
        <v>6</v>
      </c>
      <c r="U43" s="34" t="s">
        <v>7</v>
      </c>
      <c r="V43" s="34" t="s">
        <v>8</v>
      </c>
      <c r="W43" s="34" t="s">
        <v>9</v>
      </c>
      <c r="X43" s="34" t="s">
        <v>10</v>
      </c>
      <c r="Y43" s="34" t="s">
        <v>11</v>
      </c>
      <c r="Z43" s="34" t="s">
        <v>12</v>
      </c>
      <c r="AA43" s="34" t="s">
        <v>13</v>
      </c>
      <c r="AB43" s="176"/>
      <c r="AC43" s="35" t="s">
        <v>124</v>
      </c>
      <c r="AD43" s="4" t="s">
        <v>15</v>
      </c>
    </row>
    <row r="44" spans="2:32" ht="18" customHeight="1" x14ac:dyDescent="0.2">
      <c r="B44" s="6" t="s">
        <v>16</v>
      </c>
      <c r="C44" s="7">
        <f t="shared" ref="C44:AA44" si="21">+C45+C51+C63</f>
        <v>3412.1</v>
      </c>
      <c r="D44" s="7">
        <f t="shared" si="21"/>
        <v>2945</v>
      </c>
      <c r="E44" s="7">
        <f t="shared" si="21"/>
        <v>2090.6999999999998</v>
      </c>
      <c r="F44" s="7">
        <f t="shared" si="21"/>
        <v>2773.3999999999996</v>
      </c>
      <c r="G44" s="7">
        <f t="shared" si="21"/>
        <v>2620.9</v>
      </c>
      <c r="H44" s="7">
        <f t="shared" si="21"/>
        <v>1901.4999999999998</v>
      </c>
      <c r="I44" s="7">
        <f t="shared" si="21"/>
        <v>2534.1999999999998</v>
      </c>
      <c r="J44" s="7">
        <f t="shared" si="21"/>
        <v>3442.1000000000004</v>
      </c>
      <c r="K44" s="7">
        <f t="shared" si="21"/>
        <v>2465.7999999999997</v>
      </c>
      <c r="L44" s="7">
        <f t="shared" si="21"/>
        <v>2566.5000000000005</v>
      </c>
      <c r="M44" s="7">
        <f t="shared" si="21"/>
        <v>2800.6</v>
      </c>
      <c r="N44" s="7">
        <f t="shared" si="21"/>
        <v>2923.5000000000005</v>
      </c>
      <c r="O44" s="7">
        <f>+O45+O51+O63</f>
        <v>32476.299999999996</v>
      </c>
      <c r="P44" s="7">
        <f t="shared" si="21"/>
        <v>2443.6106938800003</v>
      </c>
      <c r="Q44" s="7">
        <f t="shared" si="21"/>
        <v>2227.4712690200004</v>
      </c>
      <c r="R44" s="7">
        <f t="shared" si="21"/>
        <v>2087.8044432600004</v>
      </c>
      <c r="S44" s="7">
        <f t="shared" si="21"/>
        <v>2362.0307496500004</v>
      </c>
      <c r="T44" s="7">
        <f t="shared" si="21"/>
        <v>2492.41635438</v>
      </c>
      <c r="U44" s="7">
        <f t="shared" si="21"/>
        <v>2036.08191173</v>
      </c>
      <c r="V44" s="7">
        <f t="shared" si="21"/>
        <v>2306.36190481423</v>
      </c>
      <c r="W44" s="7">
        <f t="shared" si="21"/>
        <v>2242.7161557597101</v>
      </c>
      <c r="X44" s="7">
        <f t="shared" si="21"/>
        <v>2329.9716526229881</v>
      </c>
      <c r="Y44" s="7">
        <f t="shared" si="21"/>
        <v>2224.2165847248302</v>
      </c>
      <c r="Z44" s="7">
        <f t="shared" si="21"/>
        <v>2270.9846934106195</v>
      </c>
      <c r="AA44" s="7">
        <f t="shared" si="21"/>
        <v>2305.2828796653398</v>
      </c>
      <c r="AB44" s="7">
        <f>+AB45+AB51+AB63</f>
        <v>27328.949292917721</v>
      </c>
      <c r="AC44" s="7">
        <f t="shared" ref="AC44:AC67" si="22">+O44-AB44</f>
        <v>5147.3507070822743</v>
      </c>
      <c r="AD44" s="7">
        <f t="shared" ref="AD44:AD65" si="23">+O44/AB44*100</f>
        <v>118.83479182427334</v>
      </c>
      <c r="AE44" s="162"/>
      <c r="AF44" s="163"/>
    </row>
    <row r="45" spans="2:32" ht="18" customHeight="1" x14ac:dyDescent="0.2">
      <c r="B45" s="38" t="s">
        <v>17</v>
      </c>
      <c r="C45" s="14">
        <f t="shared" ref="C45:R48" si="24">+C46</f>
        <v>25.2</v>
      </c>
      <c r="D45" s="14">
        <f t="shared" si="24"/>
        <v>21.1</v>
      </c>
      <c r="E45" s="14">
        <f t="shared" si="24"/>
        <v>19.899999999999999</v>
      </c>
      <c r="F45" s="14">
        <f t="shared" si="24"/>
        <v>33.5</v>
      </c>
      <c r="G45" s="14">
        <f t="shared" si="24"/>
        <v>19</v>
      </c>
      <c r="H45" s="14">
        <f t="shared" si="24"/>
        <v>10.1</v>
      </c>
      <c r="I45" s="14">
        <f t="shared" si="24"/>
        <v>12.4</v>
      </c>
      <c r="J45" s="14">
        <f t="shared" si="24"/>
        <v>10.9</v>
      </c>
      <c r="K45" s="14">
        <f t="shared" si="24"/>
        <v>9.1999999999999993</v>
      </c>
      <c r="L45" s="14">
        <f t="shared" si="24"/>
        <v>10.8</v>
      </c>
      <c r="M45" s="14">
        <f t="shared" si="24"/>
        <v>9.6999999999999993</v>
      </c>
      <c r="N45" s="14">
        <f t="shared" si="24"/>
        <v>9.8000000000000007</v>
      </c>
      <c r="O45" s="14">
        <f>+O46</f>
        <v>191.6</v>
      </c>
      <c r="P45" s="14">
        <f t="shared" ref="P45:AA48" si="25">+P46</f>
        <v>13.9</v>
      </c>
      <c r="Q45" s="14">
        <f t="shared" si="25"/>
        <v>12.22602</v>
      </c>
      <c r="R45" s="14">
        <f t="shared" si="25"/>
        <v>20.652127</v>
      </c>
      <c r="S45" s="14">
        <f t="shared" si="25"/>
        <v>10.775912</v>
      </c>
      <c r="T45" s="14">
        <f t="shared" si="25"/>
        <v>12.652602</v>
      </c>
      <c r="U45" s="14">
        <f t="shared" si="25"/>
        <v>14.823656</v>
      </c>
      <c r="V45" s="14">
        <f t="shared" si="25"/>
        <v>13.898441999999999</v>
      </c>
      <c r="W45" s="14">
        <f t="shared" si="25"/>
        <v>15.034383999999999</v>
      </c>
      <c r="X45" s="14">
        <f t="shared" si="25"/>
        <v>16.584182999999999</v>
      </c>
      <c r="Y45" s="14">
        <f t="shared" si="25"/>
        <v>12.495260999999999</v>
      </c>
      <c r="Z45" s="14">
        <f t="shared" si="25"/>
        <v>14.775522</v>
      </c>
      <c r="AA45" s="14">
        <f t="shared" si="25"/>
        <v>16.655874000000001</v>
      </c>
      <c r="AB45" s="14">
        <f>+AB46</f>
        <v>174.473983</v>
      </c>
      <c r="AC45" s="14">
        <f t="shared" si="22"/>
        <v>17.12601699999999</v>
      </c>
      <c r="AD45" s="14">
        <f t="shared" si="23"/>
        <v>109.81579987200728</v>
      </c>
      <c r="AE45" s="162"/>
      <c r="AF45" s="163"/>
    </row>
    <row r="46" spans="2:32" ht="18" customHeight="1" x14ac:dyDescent="0.2">
      <c r="B46" s="38" t="s">
        <v>32</v>
      </c>
      <c r="C46" s="14">
        <f t="shared" si="24"/>
        <v>25.2</v>
      </c>
      <c r="D46" s="14">
        <f t="shared" si="24"/>
        <v>21.1</v>
      </c>
      <c r="E46" s="14">
        <f t="shared" si="24"/>
        <v>19.899999999999999</v>
      </c>
      <c r="F46" s="14">
        <f t="shared" si="24"/>
        <v>33.5</v>
      </c>
      <c r="G46" s="14">
        <f t="shared" si="24"/>
        <v>19</v>
      </c>
      <c r="H46" s="14">
        <f t="shared" si="24"/>
        <v>10.1</v>
      </c>
      <c r="I46" s="14">
        <f t="shared" si="24"/>
        <v>12.4</v>
      </c>
      <c r="J46" s="14">
        <f t="shared" si="24"/>
        <v>10.9</v>
      </c>
      <c r="K46" s="14">
        <f t="shared" si="24"/>
        <v>9.1999999999999993</v>
      </c>
      <c r="L46" s="14">
        <f t="shared" si="24"/>
        <v>10.8</v>
      </c>
      <c r="M46" s="14">
        <f t="shared" si="24"/>
        <v>9.6999999999999993</v>
      </c>
      <c r="N46" s="14">
        <f t="shared" si="24"/>
        <v>9.8000000000000007</v>
      </c>
      <c r="O46" s="14">
        <f>+O47</f>
        <v>191.6</v>
      </c>
      <c r="P46" s="14">
        <f t="shared" si="25"/>
        <v>13.9</v>
      </c>
      <c r="Q46" s="14">
        <f t="shared" si="25"/>
        <v>12.22602</v>
      </c>
      <c r="R46" s="14">
        <f t="shared" si="25"/>
        <v>20.652127</v>
      </c>
      <c r="S46" s="14">
        <f t="shared" si="25"/>
        <v>10.775912</v>
      </c>
      <c r="T46" s="14">
        <f t="shared" si="25"/>
        <v>12.652602</v>
      </c>
      <c r="U46" s="14">
        <f t="shared" si="25"/>
        <v>14.823656</v>
      </c>
      <c r="V46" s="14">
        <f t="shared" si="25"/>
        <v>13.898441999999999</v>
      </c>
      <c r="W46" s="14">
        <f t="shared" si="25"/>
        <v>15.034383999999999</v>
      </c>
      <c r="X46" s="14">
        <f t="shared" si="25"/>
        <v>16.584182999999999</v>
      </c>
      <c r="Y46" s="14">
        <f t="shared" si="25"/>
        <v>12.495260999999999</v>
      </c>
      <c r="Z46" s="14">
        <f t="shared" si="25"/>
        <v>14.775522</v>
      </c>
      <c r="AA46" s="14">
        <f t="shared" si="25"/>
        <v>16.655874000000001</v>
      </c>
      <c r="AB46" s="14">
        <f>+AB47</f>
        <v>174.473983</v>
      </c>
      <c r="AC46" s="14">
        <f t="shared" si="22"/>
        <v>17.12601699999999</v>
      </c>
      <c r="AD46" s="14">
        <f t="shared" si="23"/>
        <v>109.81579987200728</v>
      </c>
      <c r="AE46" s="162"/>
      <c r="AF46" s="163"/>
    </row>
    <row r="47" spans="2:32" ht="18" customHeight="1" x14ac:dyDescent="0.2">
      <c r="B47" s="39" t="s">
        <v>41</v>
      </c>
      <c r="C47" s="14">
        <f>+C48+C50</f>
        <v>25.2</v>
      </c>
      <c r="D47" s="26">
        <f t="shared" si="24"/>
        <v>21.1</v>
      </c>
      <c r="E47" s="26">
        <f t="shared" si="24"/>
        <v>19.899999999999999</v>
      </c>
      <c r="F47" s="26">
        <f t="shared" si="24"/>
        <v>33.5</v>
      </c>
      <c r="G47" s="26">
        <f t="shared" si="24"/>
        <v>19</v>
      </c>
      <c r="H47" s="26">
        <f t="shared" si="24"/>
        <v>10.1</v>
      </c>
      <c r="I47" s="26">
        <f t="shared" si="24"/>
        <v>12.4</v>
      </c>
      <c r="J47" s="26">
        <f t="shared" si="24"/>
        <v>10.9</v>
      </c>
      <c r="K47" s="26">
        <f t="shared" si="24"/>
        <v>9.1999999999999993</v>
      </c>
      <c r="L47" s="26">
        <f t="shared" si="24"/>
        <v>10.8</v>
      </c>
      <c r="M47" s="26">
        <f t="shared" si="24"/>
        <v>9.6999999999999993</v>
      </c>
      <c r="N47" s="26">
        <f t="shared" si="24"/>
        <v>9.8000000000000007</v>
      </c>
      <c r="O47" s="26">
        <f>+O48</f>
        <v>191.6</v>
      </c>
      <c r="P47" s="14">
        <f t="shared" si="24"/>
        <v>13.9</v>
      </c>
      <c r="Q47" s="26">
        <f t="shared" si="24"/>
        <v>12.22602</v>
      </c>
      <c r="R47" s="26">
        <f t="shared" si="24"/>
        <v>20.652127</v>
      </c>
      <c r="S47" s="26">
        <f t="shared" si="25"/>
        <v>10.775912</v>
      </c>
      <c r="T47" s="26">
        <f t="shared" si="25"/>
        <v>12.652602</v>
      </c>
      <c r="U47" s="26">
        <f t="shared" si="25"/>
        <v>14.823656</v>
      </c>
      <c r="V47" s="26">
        <f t="shared" si="25"/>
        <v>13.898441999999999</v>
      </c>
      <c r="W47" s="26">
        <f t="shared" si="25"/>
        <v>15.034383999999999</v>
      </c>
      <c r="X47" s="26">
        <f t="shared" si="25"/>
        <v>16.584182999999999</v>
      </c>
      <c r="Y47" s="26">
        <f t="shared" si="25"/>
        <v>12.495260999999999</v>
      </c>
      <c r="Z47" s="26">
        <f t="shared" si="25"/>
        <v>14.775522</v>
      </c>
      <c r="AA47" s="26">
        <f t="shared" si="25"/>
        <v>16.655874000000001</v>
      </c>
      <c r="AB47" s="26">
        <f>+AB48</f>
        <v>174.473983</v>
      </c>
      <c r="AC47" s="26">
        <f t="shared" si="22"/>
        <v>17.12601699999999</v>
      </c>
      <c r="AD47" s="26">
        <f t="shared" si="23"/>
        <v>109.81579987200728</v>
      </c>
      <c r="AE47" s="162"/>
      <c r="AF47" s="163"/>
    </row>
    <row r="48" spans="2:32" ht="18" customHeight="1" x14ac:dyDescent="0.2">
      <c r="B48" s="41" t="s">
        <v>42</v>
      </c>
      <c r="C48" s="14">
        <f>+C49</f>
        <v>25.2</v>
      </c>
      <c r="D48" s="14">
        <f t="shared" si="24"/>
        <v>21.1</v>
      </c>
      <c r="E48" s="14">
        <f t="shared" si="24"/>
        <v>19.899999999999999</v>
      </c>
      <c r="F48" s="14">
        <f t="shared" si="24"/>
        <v>33.5</v>
      </c>
      <c r="G48" s="14">
        <f t="shared" si="24"/>
        <v>19</v>
      </c>
      <c r="H48" s="14">
        <f t="shared" si="24"/>
        <v>10.1</v>
      </c>
      <c r="I48" s="14">
        <f t="shared" si="24"/>
        <v>12.4</v>
      </c>
      <c r="J48" s="14">
        <f t="shared" si="24"/>
        <v>10.9</v>
      </c>
      <c r="K48" s="14">
        <f t="shared" si="24"/>
        <v>9.1999999999999993</v>
      </c>
      <c r="L48" s="14">
        <f t="shared" si="24"/>
        <v>10.8</v>
      </c>
      <c r="M48" s="14">
        <f t="shared" si="24"/>
        <v>9.6999999999999993</v>
      </c>
      <c r="N48" s="14">
        <f t="shared" si="24"/>
        <v>9.8000000000000007</v>
      </c>
      <c r="O48" s="14">
        <f>+O49</f>
        <v>191.6</v>
      </c>
      <c r="P48" s="14">
        <f t="shared" si="24"/>
        <v>13.9</v>
      </c>
      <c r="Q48" s="14">
        <f t="shared" si="24"/>
        <v>12.22602</v>
      </c>
      <c r="R48" s="14">
        <f t="shared" si="24"/>
        <v>20.652127</v>
      </c>
      <c r="S48" s="14">
        <f t="shared" si="25"/>
        <v>10.775912</v>
      </c>
      <c r="T48" s="14">
        <f t="shared" si="25"/>
        <v>12.652602</v>
      </c>
      <c r="U48" s="14">
        <f t="shared" si="25"/>
        <v>14.823656</v>
      </c>
      <c r="V48" s="14">
        <f t="shared" si="25"/>
        <v>13.898441999999999</v>
      </c>
      <c r="W48" s="14">
        <f t="shared" si="25"/>
        <v>15.034383999999999</v>
      </c>
      <c r="X48" s="14">
        <f t="shared" si="25"/>
        <v>16.584182999999999</v>
      </c>
      <c r="Y48" s="14">
        <f t="shared" si="25"/>
        <v>12.495260999999999</v>
      </c>
      <c r="Z48" s="14">
        <f t="shared" si="25"/>
        <v>14.775522</v>
      </c>
      <c r="AA48" s="14">
        <f t="shared" si="25"/>
        <v>16.655874000000001</v>
      </c>
      <c r="AB48" s="14">
        <f>+AB49</f>
        <v>174.473983</v>
      </c>
      <c r="AC48" s="14">
        <f t="shared" si="22"/>
        <v>17.12601699999999</v>
      </c>
      <c r="AD48" s="14">
        <f t="shared" si="23"/>
        <v>109.81579987200728</v>
      </c>
      <c r="AE48" s="162"/>
      <c r="AF48" s="163"/>
    </row>
    <row r="49" spans="2:32" ht="18" customHeight="1" x14ac:dyDescent="0.2">
      <c r="B49" s="10" t="s">
        <v>112</v>
      </c>
      <c r="C49" s="12">
        <f t="shared" ref="C49:I50" si="26">+P13</f>
        <v>25.2</v>
      </c>
      <c r="D49" s="12">
        <f t="shared" si="26"/>
        <v>21.1</v>
      </c>
      <c r="E49" s="12">
        <f t="shared" si="26"/>
        <v>19.899999999999999</v>
      </c>
      <c r="F49" s="12">
        <f t="shared" si="26"/>
        <v>33.5</v>
      </c>
      <c r="G49" s="12">
        <f t="shared" si="26"/>
        <v>19</v>
      </c>
      <c r="H49" s="12">
        <f t="shared" si="26"/>
        <v>10.1</v>
      </c>
      <c r="I49" s="12">
        <f t="shared" si="26"/>
        <v>12.4</v>
      </c>
      <c r="J49" s="12">
        <f>+W13</f>
        <v>10.9</v>
      </c>
      <c r="K49" s="12">
        <f>+X13</f>
        <v>9.1999999999999993</v>
      </c>
      <c r="L49" s="12">
        <f t="shared" ref="L49:N50" si="27">+Y13</f>
        <v>10.8</v>
      </c>
      <c r="M49" s="12">
        <f t="shared" si="27"/>
        <v>9.6999999999999993</v>
      </c>
      <c r="N49" s="12">
        <f t="shared" si="27"/>
        <v>9.8000000000000007</v>
      </c>
      <c r="O49" s="12">
        <f>+AB13</f>
        <v>191.6</v>
      </c>
      <c r="P49" s="12">
        <v>13.9</v>
      </c>
      <c r="Q49" s="12">
        <v>12.22602</v>
      </c>
      <c r="R49" s="12">
        <v>20.652127</v>
      </c>
      <c r="S49" s="12">
        <v>10.775912</v>
      </c>
      <c r="T49" s="12">
        <v>12.652602</v>
      </c>
      <c r="U49" s="12">
        <v>14.823656</v>
      </c>
      <c r="V49" s="12">
        <v>13.898441999999999</v>
      </c>
      <c r="W49" s="12">
        <v>15.034383999999999</v>
      </c>
      <c r="X49" s="12">
        <v>16.584182999999999</v>
      </c>
      <c r="Y49" s="12">
        <v>12.495260999999999</v>
      </c>
      <c r="Z49" s="12">
        <v>14.775522</v>
      </c>
      <c r="AA49" s="12">
        <v>16.655874000000001</v>
      </c>
      <c r="AB49" s="12">
        <f>SUM(P49:AA49)</f>
        <v>174.473983</v>
      </c>
      <c r="AC49" s="12">
        <f t="shared" si="22"/>
        <v>17.12601699999999</v>
      </c>
      <c r="AD49" s="12">
        <f t="shared" si="23"/>
        <v>109.81579987200728</v>
      </c>
      <c r="AE49" s="162"/>
      <c r="AF49" s="163"/>
    </row>
    <row r="50" spans="2:32" ht="18" customHeight="1" x14ac:dyDescent="0.2">
      <c r="B50" s="96" t="s">
        <v>113</v>
      </c>
      <c r="C50" s="12">
        <f>+P14</f>
        <v>0</v>
      </c>
      <c r="D50" s="12">
        <f t="shared" si="26"/>
        <v>0</v>
      </c>
      <c r="E50" s="12">
        <f t="shared" si="26"/>
        <v>0</v>
      </c>
      <c r="F50" s="12">
        <f>+S14</f>
        <v>0</v>
      </c>
      <c r="G50" s="12">
        <f>+T14</f>
        <v>0</v>
      </c>
      <c r="H50" s="12">
        <f>+U14</f>
        <v>0</v>
      </c>
      <c r="I50" s="12">
        <f>+V14</f>
        <v>0</v>
      </c>
      <c r="J50" s="12">
        <f>+W14</f>
        <v>0</v>
      </c>
      <c r="K50" s="12">
        <f>+X14</f>
        <v>0</v>
      </c>
      <c r="L50" s="12">
        <f t="shared" si="27"/>
        <v>0</v>
      </c>
      <c r="M50" s="12">
        <f t="shared" si="27"/>
        <v>0</v>
      </c>
      <c r="N50" s="12">
        <f t="shared" si="27"/>
        <v>0</v>
      </c>
      <c r="O50" s="12">
        <f>+AB14</f>
        <v>0</v>
      </c>
      <c r="P50" s="12">
        <v>0</v>
      </c>
      <c r="Q50" s="12">
        <v>0</v>
      </c>
      <c r="R50" s="12">
        <v>0</v>
      </c>
      <c r="S50" s="12">
        <v>0</v>
      </c>
      <c r="T50" s="12">
        <v>0</v>
      </c>
      <c r="U50" s="12">
        <v>0</v>
      </c>
      <c r="V50" s="12">
        <v>0</v>
      </c>
      <c r="W50" s="12">
        <v>0</v>
      </c>
      <c r="X50" s="12">
        <v>0</v>
      </c>
      <c r="Y50" s="12">
        <v>0</v>
      </c>
      <c r="Z50" s="12">
        <v>0</v>
      </c>
      <c r="AA50" s="12">
        <v>0</v>
      </c>
      <c r="AB50" s="12">
        <f>SUM(P50:AA50)</f>
        <v>0</v>
      </c>
      <c r="AC50" s="12">
        <f t="shared" si="22"/>
        <v>0</v>
      </c>
      <c r="AD50" s="113">
        <v>0</v>
      </c>
      <c r="AE50" s="162"/>
      <c r="AF50" s="163"/>
    </row>
    <row r="51" spans="2:32" ht="18" customHeight="1" x14ac:dyDescent="0.2">
      <c r="B51" s="49" t="s">
        <v>55</v>
      </c>
      <c r="C51" s="14">
        <f t="shared" ref="C51:AA51" si="28">+C52+C59</f>
        <v>3285.9</v>
      </c>
      <c r="D51" s="14">
        <f t="shared" si="28"/>
        <v>2853.5</v>
      </c>
      <c r="E51" s="14">
        <f t="shared" si="28"/>
        <v>1999.8</v>
      </c>
      <c r="F51" s="14">
        <f t="shared" si="28"/>
        <v>2663.7999999999997</v>
      </c>
      <c r="G51" s="14">
        <f t="shared" si="28"/>
        <v>2532.7000000000003</v>
      </c>
      <c r="H51" s="14">
        <f t="shared" si="28"/>
        <v>1821.3</v>
      </c>
      <c r="I51" s="14">
        <f t="shared" si="28"/>
        <v>2443.7999999999997</v>
      </c>
      <c r="J51" s="14">
        <f t="shared" si="28"/>
        <v>3357.4</v>
      </c>
      <c r="K51" s="14">
        <f t="shared" si="28"/>
        <v>2375.5</v>
      </c>
      <c r="L51" s="14">
        <f t="shared" si="28"/>
        <v>2473.3000000000002</v>
      </c>
      <c r="M51" s="14">
        <f t="shared" si="28"/>
        <v>2722.5</v>
      </c>
      <c r="N51" s="14">
        <f t="shared" si="28"/>
        <v>2840.2000000000003</v>
      </c>
      <c r="O51" s="14">
        <f>+O52+O59</f>
        <v>31369.699999999997</v>
      </c>
      <c r="P51" s="14">
        <f t="shared" si="28"/>
        <v>2328.7052009600002</v>
      </c>
      <c r="Q51" s="14">
        <f t="shared" si="28"/>
        <v>2144.8482345900002</v>
      </c>
      <c r="R51" s="14">
        <f t="shared" si="28"/>
        <v>1996.1335407400002</v>
      </c>
      <c r="S51" s="14">
        <f t="shared" si="28"/>
        <v>2275.1834314700004</v>
      </c>
      <c r="T51" s="14">
        <f t="shared" si="28"/>
        <v>2410.60168608</v>
      </c>
      <c r="U51" s="14">
        <f t="shared" si="28"/>
        <v>1951.13517882</v>
      </c>
      <c r="V51" s="14">
        <f t="shared" si="28"/>
        <v>2196.47764745423</v>
      </c>
      <c r="W51" s="14">
        <f t="shared" si="28"/>
        <v>2141.25725820971</v>
      </c>
      <c r="X51" s="14">
        <f t="shared" si="28"/>
        <v>2206.1753453929882</v>
      </c>
      <c r="Y51" s="14">
        <f t="shared" si="28"/>
        <v>2127.5970696948302</v>
      </c>
      <c r="Z51" s="14">
        <f t="shared" si="28"/>
        <v>2169.0555956006197</v>
      </c>
      <c r="AA51" s="14">
        <f t="shared" si="28"/>
        <v>2199.6184568853396</v>
      </c>
      <c r="AB51" s="14">
        <f>+AB52+AB59</f>
        <v>26146.788645897723</v>
      </c>
      <c r="AC51" s="14">
        <f t="shared" si="22"/>
        <v>5222.9113541022743</v>
      </c>
      <c r="AD51" s="14">
        <f t="shared" si="23"/>
        <v>119.97534544236169</v>
      </c>
      <c r="AE51" s="162"/>
      <c r="AF51" s="163"/>
    </row>
    <row r="52" spans="2:32" ht="18" customHeight="1" x14ac:dyDescent="0.2">
      <c r="B52" s="41" t="s">
        <v>20</v>
      </c>
      <c r="C52" s="14">
        <f t="shared" ref="C52:AA52" si="29">+C53+C57</f>
        <v>3086.1</v>
      </c>
      <c r="D52" s="26">
        <f t="shared" si="29"/>
        <v>2777</v>
      </c>
      <c r="E52" s="26">
        <f t="shared" si="29"/>
        <v>1921</v>
      </c>
      <c r="F52" s="26">
        <f t="shared" si="29"/>
        <v>2589.1</v>
      </c>
      <c r="G52" s="26">
        <f t="shared" si="29"/>
        <v>2391.3000000000002</v>
      </c>
      <c r="H52" s="26">
        <f t="shared" si="29"/>
        <v>1746.5</v>
      </c>
      <c r="I52" s="26">
        <f t="shared" si="29"/>
        <v>2307.1999999999998</v>
      </c>
      <c r="J52" s="26">
        <f t="shared" si="29"/>
        <v>3234.8</v>
      </c>
      <c r="K52" s="26">
        <f t="shared" si="29"/>
        <v>2288.6999999999998</v>
      </c>
      <c r="L52" s="26">
        <f t="shared" si="29"/>
        <v>2372.4</v>
      </c>
      <c r="M52" s="26">
        <f t="shared" si="29"/>
        <v>2598.1999999999998</v>
      </c>
      <c r="N52" s="26">
        <f t="shared" si="29"/>
        <v>2480.8000000000002</v>
      </c>
      <c r="O52" s="25">
        <f>+O53+O57</f>
        <v>29793.1</v>
      </c>
      <c r="P52" s="14">
        <f t="shared" si="29"/>
        <v>2129.01045256</v>
      </c>
      <c r="Q52" s="26">
        <f t="shared" si="29"/>
        <v>2068.4318374100003</v>
      </c>
      <c r="R52" s="26">
        <f t="shared" si="29"/>
        <v>1917.3531565000001</v>
      </c>
      <c r="S52" s="26">
        <f t="shared" si="29"/>
        <v>2200.5001940000002</v>
      </c>
      <c r="T52" s="26">
        <f t="shared" si="29"/>
        <v>2269.1840910999999</v>
      </c>
      <c r="U52" s="26">
        <f t="shared" si="29"/>
        <v>1876.28719546</v>
      </c>
      <c r="V52" s="26">
        <f t="shared" si="29"/>
        <v>2072.16264188896</v>
      </c>
      <c r="W52" s="26">
        <f t="shared" si="29"/>
        <v>2027.4275830000001</v>
      </c>
      <c r="X52" s="26">
        <f t="shared" si="29"/>
        <v>2115.1561605591801</v>
      </c>
      <c r="Y52" s="26">
        <f t="shared" si="29"/>
        <v>2026.68837915223</v>
      </c>
      <c r="Z52" s="26">
        <f t="shared" si="29"/>
        <v>2080.7962915480798</v>
      </c>
      <c r="AA52" s="26">
        <f t="shared" si="29"/>
        <v>2102.7643837003798</v>
      </c>
      <c r="AB52" s="26">
        <f>+AB53+AB57</f>
        <v>24885.762366878833</v>
      </c>
      <c r="AC52" s="26">
        <f t="shared" si="22"/>
        <v>4907.3376331211657</v>
      </c>
      <c r="AD52" s="26">
        <f t="shared" si="23"/>
        <v>119.71945870403584</v>
      </c>
      <c r="AE52" s="162"/>
      <c r="AF52" s="163"/>
    </row>
    <row r="53" spans="2:32" ht="18" customHeight="1" x14ac:dyDescent="0.2">
      <c r="B53" s="60" t="s">
        <v>21</v>
      </c>
      <c r="C53" s="26">
        <f t="shared" ref="C53:AA53" si="30">+C54+C56</f>
        <v>204.2</v>
      </c>
      <c r="D53" s="26">
        <f t="shared" si="30"/>
        <v>167</v>
      </c>
      <c r="E53" s="26">
        <f t="shared" si="30"/>
        <v>8.5</v>
      </c>
      <c r="F53" s="26">
        <f t="shared" si="30"/>
        <v>68.5</v>
      </c>
      <c r="G53" s="26">
        <f t="shared" si="30"/>
        <v>323.5</v>
      </c>
      <c r="H53" s="26">
        <f t="shared" si="30"/>
        <v>19</v>
      </c>
      <c r="I53" s="26">
        <f t="shared" si="30"/>
        <v>118</v>
      </c>
      <c r="J53" s="26">
        <f t="shared" si="30"/>
        <v>288.5</v>
      </c>
      <c r="K53" s="26">
        <f t="shared" si="30"/>
        <v>7.5</v>
      </c>
      <c r="L53" s="26">
        <f t="shared" si="30"/>
        <v>44.8</v>
      </c>
      <c r="M53" s="26">
        <f t="shared" si="30"/>
        <v>459</v>
      </c>
      <c r="N53" s="26">
        <f t="shared" si="30"/>
        <v>26</v>
      </c>
      <c r="O53" s="26">
        <f>+O54+O56</f>
        <v>1734.5</v>
      </c>
      <c r="P53" s="26">
        <f t="shared" si="30"/>
        <v>204.21045255999999</v>
      </c>
      <c r="Q53" s="26">
        <f t="shared" si="30"/>
        <v>142.61234941000001</v>
      </c>
      <c r="R53" s="26">
        <f t="shared" si="30"/>
        <v>8.5125025000000001</v>
      </c>
      <c r="S53" s="26">
        <f t="shared" si="30"/>
        <v>51.881134000000003</v>
      </c>
      <c r="T53" s="26">
        <f t="shared" si="30"/>
        <v>323.51864010000003</v>
      </c>
      <c r="U53" s="26">
        <f t="shared" si="30"/>
        <v>19.00537546</v>
      </c>
      <c r="V53" s="26">
        <f t="shared" si="30"/>
        <v>62.194947888960002</v>
      </c>
      <c r="W53" s="26">
        <f t="shared" si="30"/>
        <v>33.365597999999999</v>
      </c>
      <c r="X53" s="26">
        <f t="shared" si="30"/>
        <v>62.980865679179999</v>
      </c>
      <c r="Y53" s="26">
        <f t="shared" si="30"/>
        <v>61.296646152230004</v>
      </c>
      <c r="Z53" s="26">
        <f t="shared" si="30"/>
        <v>21.547385548080001</v>
      </c>
      <c r="AA53" s="26">
        <f t="shared" si="30"/>
        <v>44.004384700379994</v>
      </c>
      <c r="AB53" s="26">
        <f>+AB54+AB56</f>
        <v>1035.13028199883</v>
      </c>
      <c r="AC53" s="26">
        <f t="shared" si="22"/>
        <v>699.36971800116999</v>
      </c>
      <c r="AD53" s="26">
        <f t="shared" si="23"/>
        <v>167.5634487912663</v>
      </c>
      <c r="AE53" s="162"/>
      <c r="AF53" s="163"/>
    </row>
    <row r="54" spans="2:32" ht="18" customHeight="1" x14ac:dyDescent="0.2">
      <c r="B54" s="61" t="s">
        <v>56</v>
      </c>
      <c r="C54" s="62">
        <f t="shared" ref="C54:AA54" si="31">+C55</f>
        <v>2.2000000000000002</v>
      </c>
      <c r="D54" s="62">
        <f t="shared" si="31"/>
        <v>28.5</v>
      </c>
      <c r="E54" s="62">
        <f t="shared" si="31"/>
        <v>0</v>
      </c>
      <c r="F54" s="62">
        <f t="shared" si="31"/>
        <v>20.8</v>
      </c>
      <c r="G54" s="62">
        <f t="shared" si="31"/>
        <v>6.6</v>
      </c>
      <c r="H54" s="62">
        <f t="shared" si="31"/>
        <v>7.4</v>
      </c>
      <c r="I54" s="62">
        <f t="shared" si="31"/>
        <v>6.2</v>
      </c>
      <c r="J54" s="62">
        <f t="shared" si="31"/>
        <v>52.7</v>
      </c>
      <c r="K54" s="62">
        <f t="shared" si="31"/>
        <v>7</v>
      </c>
      <c r="L54" s="62">
        <f t="shared" si="31"/>
        <v>27.8</v>
      </c>
      <c r="M54" s="62">
        <f t="shared" si="31"/>
        <v>17.5</v>
      </c>
      <c r="N54" s="62">
        <f t="shared" si="31"/>
        <v>6.9</v>
      </c>
      <c r="O54" s="62">
        <f>+O55</f>
        <v>183.60000000000002</v>
      </c>
      <c r="P54" s="62">
        <f t="shared" si="31"/>
        <v>2.19486092</v>
      </c>
      <c r="Q54" s="62">
        <f t="shared" si="31"/>
        <v>4.167211</v>
      </c>
      <c r="R54" s="62">
        <f t="shared" si="31"/>
        <v>0</v>
      </c>
      <c r="S54" s="62">
        <f t="shared" si="31"/>
        <v>4.1662540000000003</v>
      </c>
      <c r="T54" s="62">
        <f t="shared" si="31"/>
        <v>6.58470947</v>
      </c>
      <c r="U54" s="62">
        <f t="shared" si="31"/>
        <v>7.4172554599999998</v>
      </c>
      <c r="V54" s="62">
        <f t="shared" si="31"/>
        <v>5.9643131500000006</v>
      </c>
      <c r="W54" s="62">
        <f t="shared" si="31"/>
        <v>4.7582199999999997</v>
      </c>
      <c r="X54" s="62">
        <f t="shared" si="31"/>
        <v>4.906212</v>
      </c>
      <c r="Y54" s="62">
        <f t="shared" si="31"/>
        <v>5.5295480000000001</v>
      </c>
      <c r="Z54" s="62">
        <f t="shared" si="31"/>
        <v>5.5890620000000002</v>
      </c>
      <c r="AA54" s="62">
        <f t="shared" si="31"/>
        <v>5.1957599999999999</v>
      </c>
      <c r="AB54" s="62">
        <f>+AB55</f>
        <v>56.473405999999997</v>
      </c>
      <c r="AC54" s="62">
        <f t="shared" si="22"/>
        <v>127.12659400000003</v>
      </c>
      <c r="AD54" s="26">
        <f t="shared" si="23"/>
        <v>325.10877774930032</v>
      </c>
      <c r="AE54" s="162"/>
      <c r="AF54" s="163"/>
    </row>
    <row r="55" spans="2:32" ht="18" customHeight="1" x14ac:dyDescent="0.2">
      <c r="B55" s="164" t="s">
        <v>114</v>
      </c>
      <c r="C55" s="27">
        <f t="shared" ref="C55:J56" si="32">+P19</f>
        <v>2.2000000000000002</v>
      </c>
      <c r="D55" s="27">
        <f t="shared" si="32"/>
        <v>28.5</v>
      </c>
      <c r="E55" s="27">
        <f t="shared" si="32"/>
        <v>0</v>
      </c>
      <c r="F55" s="27">
        <f t="shared" si="32"/>
        <v>20.8</v>
      </c>
      <c r="G55" s="27">
        <f t="shared" si="32"/>
        <v>6.6</v>
      </c>
      <c r="H55" s="27">
        <f t="shared" si="32"/>
        <v>7.4</v>
      </c>
      <c r="I55" s="27">
        <f t="shared" si="32"/>
        <v>6.2</v>
      </c>
      <c r="J55" s="27">
        <f t="shared" si="32"/>
        <v>52.7</v>
      </c>
      <c r="K55" s="27">
        <f>+X19</f>
        <v>7</v>
      </c>
      <c r="L55" s="27">
        <f t="shared" ref="L55:N56" si="33">+Y19</f>
        <v>27.8</v>
      </c>
      <c r="M55" s="27">
        <f t="shared" si="33"/>
        <v>17.5</v>
      </c>
      <c r="N55" s="27">
        <f t="shared" si="33"/>
        <v>6.9</v>
      </c>
      <c r="O55" s="27">
        <f>SUM(C55:N55)</f>
        <v>183.60000000000002</v>
      </c>
      <c r="P55" s="27">
        <v>2.19486092</v>
      </c>
      <c r="Q55" s="27">
        <v>4.167211</v>
      </c>
      <c r="R55" s="27">
        <v>0</v>
      </c>
      <c r="S55" s="27">
        <v>4.1662540000000003</v>
      </c>
      <c r="T55" s="27">
        <v>6.58470947</v>
      </c>
      <c r="U55" s="27">
        <v>7.4172554599999998</v>
      </c>
      <c r="V55" s="27">
        <v>5.9643131500000006</v>
      </c>
      <c r="W55" s="27">
        <v>4.7582199999999997</v>
      </c>
      <c r="X55" s="27">
        <v>4.906212</v>
      </c>
      <c r="Y55" s="27">
        <v>5.5295480000000001</v>
      </c>
      <c r="Z55" s="27">
        <v>5.5890620000000002</v>
      </c>
      <c r="AA55" s="27">
        <v>5.1957599999999999</v>
      </c>
      <c r="AB55" s="27">
        <f>SUM(P55:AA55)</f>
        <v>56.473405999999997</v>
      </c>
      <c r="AC55" s="27">
        <f t="shared" si="22"/>
        <v>127.12659400000003</v>
      </c>
      <c r="AD55" s="27">
        <f t="shared" si="23"/>
        <v>325.10877774930032</v>
      </c>
      <c r="AE55" s="162"/>
      <c r="AF55" s="163"/>
    </row>
    <row r="56" spans="2:32" ht="18" customHeight="1" x14ac:dyDescent="0.2">
      <c r="B56" s="66" t="s">
        <v>115</v>
      </c>
      <c r="C56" s="27">
        <f t="shared" si="32"/>
        <v>202</v>
      </c>
      <c r="D56" s="27">
        <f t="shared" si="32"/>
        <v>138.5</v>
      </c>
      <c r="E56" s="27">
        <f t="shared" si="32"/>
        <v>8.5</v>
      </c>
      <c r="F56" s="27">
        <f>+S20</f>
        <v>47.7</v>
      </c>
      <c r="G56" s="27">
        <f>+T20</f>
        <v>316.89999999999998</v>
      </c>
      <c r="H56" s="27">
        <f>+U20</f>
        <v>11.6</v>
      </c>
      <c r="I56" s="27">
        <f>+V20</f>
        <v>111.8</v>
      </c>
      <c r="J56" s="27">
        <f>+W20</f>
        <v>235.8</v>
      </c>
      <c r="K56" s="27">
        <f>+X20</f>
        <v>0.5</v>
      </c>
      <c r="L56" s="27">
        <f t="shared" si="33"/>
        <v>17</v>
      </c>
      <c r="M56" s="27">
        <f t="shared" si="33"/>
        <v>441.5</v>
      </c>
      <c r="N56" s="27">
        <f t="shared" si="33"/>
        <v>19.100000000000001</v>
      </c>
      <c r="O56" s="12">
        <f>SUM(C56:N56)</f>
        <v>1550.8999999999999</v>
      </c>
      <c r="P56" s="27">
        <v>202.01559164</v>
      </c>
      <c r="Q56" s="27">
        <v>138.44513841</v>
      </c>
      <c r="R56" s="27">
        <v>8.5125025000000001</v>
      </c>
      <c r="S56" s="27">
        <v>47.714880000000001</v>
      </c>
      <c r="T56" s="27">
        <v>316.93393063000002</v>
      </c>
      <c r="U56" s="27">
        <v>11.58812</v>
      </c>
      <c r="V56" s="27">
        <v>56.230634738959999</v>
      </c>
      <c r="W56" s="27">
        <v>28.607378000000001</v>
      </c>
      <c r="X56" s="27">
        <v>58.074653679179995</v>
      </c>
      <c r="Y56" s="27">
        <v>55.767098152230005</v>
      </c>
      <c r="Z56" s="27">
        <v>15.958323548079999</v>
      </c>
      <c r="AA56" s="27">
        <v>38.808624700379994</v>
      </c>
      <c r="AB56" s="27">
        <f>SUM(P56:AA56)</f>
        <v>978.65687599882995</v>
      </c>
      <c r="AC56" s="27">
        <f t="shared" si="22"/>
        <v>572.24312400116992</v>
      </c>
      <c r="AD56" s="27">
        <f t="shared" si="23"/>
        <v>158.47229381770103</v>
      </c>
      <c r="AE56" s="162"/>
      <c r="AF56" s="163"/>
    </row>
    <row r="57" spans="2:32" ht="18" customHeight="1" x14ac:dyDescent="0.2">
      <c r="B57" s="60" t="s">
        <v>22</v>
      </c>
      <c r="C57" s="26">
        <f t="shared" ref="C57:AA57" si="34">SUM(C58:C58)</f>
        <v>2881.9</v>
      </c>
      <c r="D57" s="26">
        <f t="shared" si="34"/>
        <v>2610</v>
      </c>
      <c r="E57" s="26">
        <f t="shared" si="34"/>
        <v>1912.5</v>
      </c>
      <c r="F57" s="26">
        <f t="shared" si="34"/>
        <v>2520.6</v>
      </c>
      <c r="G57" s="26">
        <f t="shared" si="34"/>
        <v>2067.8000000000002</v>
      </c>
      <c r="H57" s="26">
        <f t="shared" si="34"/>
        <v>1727.5</v>
      </c>
      <c r="I57" s="26">
        <f t="shared" si="34"/>
        <v>2189.1999999999998</v>
      </c>
      <c r="J57" s="26">
        <f t="shared" si="34"/>
        <v>2946.3</v>
      </c>
      <c r="K57" s="26">
        <f t="shared" si="34"/>
        <v>2281.1999999999998</v>
      </c>
      <c r="L57" s="26">
        <f t="shared" si="34"/>
        <v>2327.6</v>
      </c>
      <c r="M57" s="26">
        <f t="shared" si="34"/>
        <v>2139.1999999999998</v>
      </c>
      <c r="N57" s="26">
        <f t="shared" si="34"/>
        <v>2454.8000000000002</v>
      </c>
      <c r="O57" s="26">
        <f>SUM(O58:O58)</f>
        <v>28058.6</v>
      </c>
      <c r="P57" s="26">
        <f t="shared" si="34"/>
        <v>1924.8</v>
      </c>
      <c r="Q57" s="26">
        <f t="shared" si="34"/>
        <v>1925.8194880000001</v>
      </c>
      <c r="R57" s="26">
        <f t="shared" si="34"/>
        <v>1908.8406540000001</v>
      </c>
      <c r="S57" s="26">
        <f t="shared" si="34"/>
        <v>2148.61906</v>
      </c>
      <c r="T57" s="26">
        <f t="shared" si="34"/>
        <v>1945.6654510000001</v>
      </c>
      <c r="U57" s="26">
        <f t="shared" si="34"/>
        <v>1857.2818199999999</v>
      </c>
      <c r="V57" s="26">
        <f t="shared" si="34"/>
        <v>2009.9676939999999</v>
      </c>
      <c r="W57" s="26">
        <f t="shared" si="34"/>
        <v>1994.061985</v>
      </c>
      <c r="X57" s="26">
        <f t="shared" si="34"/>
        <v>2052.1752948799999</v>
      </c>
      <c r="Y57" s="26">
        <f t="shared" si="34"/>
        <v>1965.3917329999999</v>
      </c>
      <c r="Z57" s="26">
        <f t="shared" si="34"/>
        <v>2059.2489059999998</v>
      </c>
      <c r="AA57" s="26">
        <f t="shared" si="34"/>
        <v>2058.7599989999999</v>
      </c>
      <c r="AB57" s="26">
        <f>SUM(AB58:AB58)</f>
        <v>23850.632084880002</v>
      </c>
      <c r="AC57" s="26">
        <f t="shared" si="22"/>
        <v>4207.9679151199962</v>
      </c>
      <c r="AD57" s="26">
        <f t="shared" si="23"/>
        <v>117.64300375832646</v>
      </c>
      <c r="AE57" s="162"/>
      <c r="AF57" s="163"/>
    </row>
    <row r="58" spans="2:32" ht="18" customHeight="1" x14ac:dyDescent="0.2">
      <c r="B58" s="66" t="s">
        <v>116</v>
      </c>
      <c r="C58" s="27">
        <f t="shared" ref="C58:I58" si="35">+P22</f>
        <v>2881.9</v>
      </c>
      <c r="D58" s="27">
        <f t="shared" si="35"/>
        <v>2610</v>
      </c>
      <c r="E58" s="27">
        <f t="shared" si="35"/>
        <v>1912.5</v>
      </c>
      <c r="F58" s="27">
        <f t="shared" si="35"/>
        <v>2520.6</v>
      </c>
      <c r="G58" s="27">
        <f t="shared" si="35"/>
        <v>2067.8000000000002</v>
      </c>
      <c r="H58" s="27">
        <f t="shared" si="35"/>
        <v>1727.5</v>
      </c>
      <c r="I58" s="27">
        <f t="shared" si="35"/>
        <v>2189.1999999999998</v>
      </c>
      <c r="J58" s="27">
        <f>+W22</f>
        <v>2946.3</v>
      </c>
      <c r="K58" s="27">
        <f>+X22</f>
        <v>2281.1999999999998</v>
      </c>
      <c r="L58" s="27">
        <f t="shared" ref="L58:N58" si="36">+Y22</f>
        <v>2327.6</v>
      </c>
      <c r="M58" s="27">
        <f t="shared" si="36"/>
        <v>2139.1999999999998</v>
      </c>
      <c r="N58" s="27">
        <f t="shared" si="36"/>
        <v>2454.8000000000002</v>
      </c>
      <c r="O58" s="12">
        <f>SUM(C58:N58)</f>
        <v>28058.6</v>
      </c>
      <c r="P58" s="27">
        <v>1924.8</v>
      </c>
      <c r="Q58" s="27">
        <v>1925.8194880000001</v>
      </c>
      <c r="R58" s="27">
        <v>1908.8406540000001</v>
      </c>
      <c r="S58" s="27">
        <v>2148.61906</v>
      </c>
      <c r="T58" s="27">
        <v>1945.6654510000001</v>
      </c>
      <c r="U58" s="27">
        <v>1857.2818199999999</v>
      </c>
      <c r="V58" s="27">
        <v>2009.9676939999999</v>
      </c>
      <c r="W58" s="27">
        <v>1994.061985</v>
      </c>
      <c r="X58" s="27">
        <v>2052.1752948799999</v>
      </c>
      <c r="Y58" s="27">
        <v>1965.3917329999999</v>
      </c>
      <c r="Z58" s="27">
        <v>2059.2489059999998</v>
      </c>
      <c r="AA58" s="27">
        <v>2058.7599989999999</v>
      </c>
      <c r="AB58" s="27">
        <f>SUM(P58:AA58)</f>
        <v>23850.632084880002</v>
      </c>
      <c r="AC58" s="27">
        <f t="shared" si="22"/>
        <v>4207.9679151199962</v>
      </c>
      <c r="AD58" s="27">
        <f t="shared" si="23"/>
        <v>117.64300375832646</v>
      </c>
      <c r="AE58" s="162"/>
      <c r="AF58" s="163"/>
    </row>
    <row r="59" spans="2:32" ht="18" customHeight="1" x14ac:dyDescent="0.2">
      <c r="B59" s="60" t="s">
        <v>24</v>
      </c>
      <c r="C59" s="26">
        <f t="shared" ref="C59:AA59" si="37">SUM(C60:C62)</f>
        <v>199.8</v>
      </c>
      <c r="D59" s="26">
        <f t="shared" si="37"/>
        <v>76.5</v>
      </c>
      <c r="E59" s="26">
        <f t="shared" si="37"/>
        <v>78.8</v>
      </c>
      <c r="F59" s="26">
        <f t="shared" si="37"/>
        <v>74.7</v>
      </c>
      <c r="G59" s="26">
        <f t="shared" si="37"/>
        <v>141.4</v>
      </c>
      <c r="H59" s="26">
        <f t="shared" si="37"/>
        <v>74.8</v>
      </c>
      <c r="I59" s="26">
        <f t="shared" si="37"/>
        <v>136.6</v>
      </c>
      <c r="J59" s="26">
        <f t="shared" si="37"/>
        <v>122.6</v>
      </c>
      <c r="K59" s="26">
        <f t="shared" si="37"/>
        <v>86.8</v>
      </c>
      <c r="L59" s="26">
        <f t="shared" si="37"/>
        <v>100.9</v>
      </c>
      <c r="M59" s="26">
        <f t="shared" si="37"/>
        <v>124.29999999999998</v>
      </c>
      <c r="N59" s="26">
        <f t="shared" si="37"/>
        <v>359.4</v>
      </c>
      <c r="O59" s="26">
        <f>SUM(O60:O62)</f>
        <v>1576.6</v>
      </c>
      <c r="P59" s="26">
        <f t="shared" si="37"/>
        <v>199.69474839999998</v>
      </c>
      <c r="Q59" s="26">
        <f>SUM(Q60:Q62)</f>
        <v>76.41639717999999</v>
      </c>
      <c r="R59" s="26">
        <f t="shared" ref="R59:S59" si="38">SUM(R60:R62)</f>
        <v>78.780384240000004</v>
      </c>
      <c r="S59" s="26">
        <f t="shared" si="38"/>
        <v>74.683237470000009</v>
      </c>
      <c r="T59" s="26">
        <f t="shared" si="37"/>
        <v>141.41759497999999</v>
      </c>
      <c r="U59" s="26">
        <f t="shared" si="37"/>
        <v>74.847983360000001</v>
      </c>
      <c r="V59" s="26">
        <f t="shared" si="37"/>
        <v>124.31500556527001</v>
      </c>
      <c r="W59" s="26">
        <f t="shared" si="37"/>
        <v>113.82967520971</v>
      </c>
      <c r="X59" s="26">
        <f t="shared" si="37"/>
        <v>91.019184833807998</v>
      </c>
      <c r="Y59" s="26">
        <f t="shared" si="37"/>
        <v>100.9086905426</v>
      </c>
      <c r="Z59" s="26">
        <f t="shared" si="37"/>
        <v>88.259304052540003</v>
      </c>
      <c r="AA59" s="26">
        <f t="shared" si="37"/>
        <v>96.854073184960001</v>
      </c>
      <c r="AB59" s="26">
        <f>SUM(AB60:AB62)</f>
        <v>1261.0262790188881</v>
      </c>
      <c r="AC59" s="26">
        <f t="shared" si="22"/>
        <v>315.57372098111182</v>
      </c>
      <c r="AD59" s="26">
        <f t="shared" si="23"/>
        <v>125.02515024719681</v>
      </c>
      <c r="AE59" s="162"/>
      <c r="AF59" s="163"/>
    </row>
    <row r="60" spans="2:32" ht="18" customHeight="1" x14ac:dyDescent="0.2">
      <c r="B60" s="66" t="s">
        <v>117</v>
      </c>
      <c r="C60" s="27">
        <f t="shared" ref="C60:N62" si="39">+P24</f>
        <v>3.4</v>
      </c>
      <c r="D60" s="27">
        <f t="shared" si="39"/>
        <v>3.8</v>
      </c>
      <c r="E60" s="27">
        <f t="shared" si="39"/>
        <v>4.8</v>
      </c>
      <c r="F60" s="27">
        <f t="shared" si="39"/>
        <v>3.5</v>
      </c>
      <c r="G60" s="27">
        <f t="shared" si="39"/>
        <v>4.5</v>
      </c>
      <c r="H60" s="27">
        <f t="shared" si="39"/>
        <v>3.5</v>
      </c>
      <c r="I60" s="27">
        <f t="shared" si="39"/>
        <v>3.7</v>
      </c>
      <c r="J60" s="27">
        <f t="shared" si="39"/>
        <v>3.8</v>
      </c>
      <c r="K60" s="27">
        <f t="shared" si="39"/>
        <v>3.5</v>
      </c>
      <c r="L60" s="27">
        <f t="shared" si="39"/>
        <v>4.5</v>
      </c>
      <c r="M60" s="27">
        <f t="shared" si="39"/>
        <v>3.6</v>
      </c>
      <c r="N60" s="27">
        <f t="shared" si="39"/>
        <v>3.8</v>
      </c>
      <c r="O60" s="27">
        <f>SUM(C60:N60)</f>
        <v>46.4</v>
      </c>
      <c r="P60" s="27">
        <v>3.3552639399999999</v>
      </c>
      <c r="Q60" s="27">
        <v>3.7481286800000002</v>
      </c>
      <c r="R60" s="27">
        <v>4.8343721999999998</v>
      </c>
      <c r="S60" s="27">
        <v>3.4828825000000001</v>
      </c>
      <c r="T60" s="27">
        <v>4.4776789900000002</v>
      </c>
      <c r="U60" s="27">
        <v>3.5164664999999999</v>
      </c>
      <c r="V60" s="27">
        <v>5.5531228652700007</v>
      </c>
      <c r="W60" s="27">
        <v>5.3322307097100001</v>
      </c>
      <c r="X60" s="27">
        <v>5.9174258338080001</v>
      </c>
      <c r="Y60" s="27">
        <v>5.3228015426000006</v>
      </c>
      <c r="Z60" s="27">
        <v>5.3973560525400002</v>
      </c>
      <c r="AA60" s="27">
        <v>5.5493571849599999</v>
      </c>
      <c r="AB60" s="27">
        <f>SUM(P60:AA60)</f>
        <v>56.48708699888801</v>
      </c>
      <c r="AC60" s="27">
        <f t="shared" si="22"/>
        <v>-10.087086998888012</v>
      </c>
      <c r="AD60" s="27">
        <f t="shared" si="23"/>
        <v>82.142667404522768</v>
      </c>
      <c r="AE60" s="162"/>
      <c r="AF60" s="163"/>
    </row>
    <row r="61" spans="2:32" ht="18" customHeight="1" x14ac:dyDescent="0.2">
      <c r="B61" s="66" t="s">
        <v>118</v>
      </c>
      <c r="C61" s="27">
        <f t="shared" si="39"/>
        <v>164.4</v>
      </c>
      <c r="D61" s="27">
        <f t="shared" si="39"/>
        <v>48.5</v>
      </c>
      <c r="E61" s="27">
        <f t="shared" si="39"/>
        <v>49.9</v>
      </c>
      <c r="F61" s="27">
        <f t="shared" si="39"/>
        <v>47.1</v>
      </c>
      <c r="G61" s="27">
        <f t="shared" si="39"/>
        <v>110.2</v>
      </c>
      <c r="H61" s="27">
        <f t="shared" si="39"/>
        <v>46.8</v>
      </c>
      <c r="I61" s="27">
        <f t="shared" si="39"/>
        <v>103.5</v>
      </c>
      <c r="J61" s="27">
        <f t="shared" si="39"/>
        <v>89.3</v>
      </c>
      <c r="K61" s="27">
        <f t="shared" si="39"/>
        <v>58.9</v>
      </c>
      <c r="L61" s="27">
        <f t="shared" si="39"/>
        <v>63</v>
      </c>
      <c r="M61" s="27">
        <f t="shared" si="39"/>
        <v>102.6</v>
      </c>
      <c r="N61" s="27">
        <f t="shared" si="39"/>
        <v>289.89999999999998</v>
      </c>
      <c r="O61" s="27">
        <f>SUM(C61:N61)</f>
        <v>1174.0999999999999</v>
      </c>
      <c r="P61" s="27">
        <v>164.3536603</v>
      </c>
      <c r="Q61" s="27">
        <v>48.507105179999996</v>
      </c>
      <c r="R61" s="27">
        <v>49.824772100000004</v>
      </c>
      <c r="S61" s="27">
        <v>47.079115030000004</v>
      </c>
      <c r="T61" s="27">
        <v>110.20040911</v>
      </c>
      <c r="U61" s="27">
        <v>46.822449799999994</v>
      </c>
      <c r="V61" s="27">
        <v>53.058911000000002</v>
      </c>
      <c r="W61" s="27">
        <v>77.194384499999998</v>
      </c>
      <c r="X61" s="27">
        <v>64.389860999999996</v>
      </c>
      <c r="Y61" s="27">
        <v>72.556358000000003</v>
      </c>
      <c r="Z61" s="27">
        <v>54.240329000000003</v>
      </c>
      <c r="AA61" s="27">
        <v>70.790485000000004</v>
      </c>
      <c r="AB61" s="27">
        <f>SUM(P61:AA61)</f>
        <v>859.01784001999999</v>
      </c>
      <c r="AC61" s="27">
        <f t="shared" si="22"/>
        <v>315.08215997999991</v>
      </c>
      <c r="AD61" s="27">
        <f t="shared" si="23"/>
        <v>136.67934998563754</v>
      </c>
      <c r="AE61" s="162"/>
      <c r="AF61" s="163"/>
    </row>
    <row r="62" spans="2:32" ht="18" customHeight="1" x14ac:dyDescent="0.2">
      <c r="B62" s="66" t="s">
        <v>119</v>
      </c>
      <c r="C62" s="27">
        <f t="shared" si="39"/>
        <v>32</v>
      </c>
      <c r="D62" s="27">
        <f t="shared" si="39"/>
        <v>24.2</v>
      </c>
      <c r="E62" s="27">
        <f t="shared" si="39"/>
        <v>24.1</v>
      </c>
      <c r="F62" s="27">
        <f t="shared" si="39"/>
        <v>24.1</v>
      </c>
      <c r="G62" s="27">
        <f t="shared" si="39"/>
        <v>26.7</v>
      </c>
      <c r="H62" s="27">
        <f t="shared" si="39"/>
        <v>24.5</v>
      </c>
      <c r="I62" s="27">
        <f t="shared" si="39"/>
        <v>29.4</v>
      </c>
      <c r="J62" s="27">
        <f t="shared" si="39"/>
        <v>29.5</v>
      </c>
      <c r="K62" s="27">
        <f t="shared" si="39"/>
        <v>24.4</v>
      </c>
      <c r="L62" s="27">
        <f t="shared" si="39"/>
        <v>33.4</v>
      </c>
      <c r="M62" s="27">
        <f t="shared" si="39"/>
        <v>18.100000000000001</v>
      </c>
      <c r="N62" s="27">
        <f t="shared" si="39"/>
        <v>65.7</v>
      </c>
      <c r="O62" s="27">
        <f>SUM(C62:N62)</f>
        <v>356.1</v>
      </c>
      <c r="P62" s="27">
        <v>31.98582416</v>
      </c>
      <c r="Q62" s="27">
        <v>24.16116332</v>
      </c>
      <c r="R62" s="27">
        <v>24.121239940000002</v>
      </c>
      <c r="S62" s="27">
        <v>24.121239940000002</v>
      </c>
      <c r="T62" s="27">
        <v>26.73950688</v>
      </c>
      <c r="U62" s="27">
        <v>24.50906706</v>
      </c>
      <c r="V62" s="27">
        <v>65.702971700000006</v>
      </c>
      <c r="W62" s="27">
        <v>31.303059999999999</v>
      </c>
      <c r="X62" s="27">
        <v>20.711898000000001</v>
      </c>
      <c r="Y62" s="27">
        <v>23.029530999999999</v>
      </c>
      <c r="Z62" s="27">
        <v>28.621618999999999</v>
      </c>
      <c r="AA62" s="27">
        <v>20.514230999999999</v>
      </c>
      <c r="AB62" s="27">
        <f>SUM(P62:AA62)</f>
        <v>345.52135200000004</v>
      </c>
      <c r="AC62" s="27">
        <f t="shared" si="22"/>
        <v>10.578647999999987</v>
      </c>
      <c r="AD62" s="27">
        <f t="shared" si="23"/>
        <v>103.06164812645211</v>
      </c>
      <c r="AE62" s="162"/>
      <c r="AF62" s="163"/>
    </row>
    <row r="63" spans="2:32" ht="18" customHeight="1" x14ac:dyDescent="0.2">
      <c r="B63" s="49" t="s">
        <v>62</v>
      </c>
      <c r="C63" s="26">
        <f t="shared" ref="C63:AA63" si="40">+C64+C66</f>
        <v>101</v>
      </c>
      <c r="D63" s="26">
        <f t="shared" si="40"/>
        <v>70.400000000000006</v>
      </c>
      <c r="E63" s="26">
        <f t="shared" si="40"/>
        <v>71</v>
      </c>
      <c r="F63" s="26">
        <f t="shared" si="40"/>
        <v>76.099999999999994</v>
      </c>
      <c r="G63" s="26">
        <f t="shared" si="40"/>
        <v>69.2</v>
      </c>
      <c r="H63" s="26">
        <f t="shared" si="40"/>
        <v>70.099999999999994</v>
      </c>
      <c r="I63" s="26">
        <f t="shared" si="40"/>
        <v>78</v>
      </c>
      <c r="J63" s="26">
        <f t="shared" si="40"/>
        <v>73.8</v>
      </c>
      <c r="K63" s="26">
        <f t="shared" si="40"/>
        <v>81.099999999999994</v>
      </c>
      <c r="L63" s="26">
        <f t="shared" si="40"/>
        <v>82.4</v>
      </c>
      <c r="M63" s="26">
        <f t="shared" si="40"/>
        <v>68.400000000000006</v>
      </c>
      <c r="N63" s="26">
        <f t="shared" si="40"/>
        <v>73.5</v>
      </c>
      <c r="O63" s="26">
        <f>+O64+O66</f>
        <v>914.99999999999989</v>
      </c>
      <c r="P63" s="26">
        <f t="shared" si="40"/>
        <v>101.00549291999999</v>
      </c>
      <c r="Q63" s="26">
        <f t="shared" si="40"/>
        <v>70.397014430000013</v>
      </c>
      <c r="R63" s="26">
        <f t="shared" si="40"/>
        <v>71.018775519999991</v>
      </c>
      <c r="S63" s="26">
        <f t="shared" si="40"/>
        <v>76.071406180000011</v>
      </c>
      <c r="T63" s="26">
        <f t="shared" si="40"/>
        <v>69.162066299999992</v>
      </c>
      <c r="U63" s="26">
        <f t="shared" si="40"/>
        <v>70.123076909999995</v>
      </c>
      <c r="V63" s="26">
        <f t="shared" si="40"/>
        <v>95.985815360000004</v>
      </c>
      <c r="W63" s="26">
        <f t="shared" si="40"/>
        <v>86.424513550000015</v>
      </c>
      <c r="X63" s="26">
        <f t="shared" si="40"/>
        <v>107.21212423</v>
      </c>
      <c r="Y63" s="26">
        <f t="shared" si="40"/>
        <v>84.124254030000003</v>
      </c>
      <c r="Z63" s="26">
        <f t="shared" si="40"/>
        <v>87.153575810000007</v>
      </c>
      <c r="AA63" s="26">
        <f t="shared" si="40"/>
        <v>89.008548780000012</v>
      </c>
      <c r="AB63" s="26">
        <f>+AB64+AB66</f>
        <v>1007.68666402</v>
      </c>
      <c r="AC63" s="26">
        <f t="shared" si="22"/>
        <v>-92.68666402000008</v>
      </c>
      <c r="AD63" s="26">
        <f t="shared" si="23"/>
        <v>90.802035262604164</v>
      </c>
      <c r="AE63" s="162"/>
      <c r="AF63" s="163"/>
    </row>
    <row r="64" spans="2:32" ht="18" customHeight="1" x14ac:dyDescent="0.2">
      <c r="B64" s="39" t="s">
        <v>25</v>
      </c>
      <c r="C64" s="63">
        <f t="shared" ref="C64:N64" si="41">+C65</f>
        <v>101</v>
      </c>
      <c r="D64" s="63">
        <f t="shared" si="41"/>
        <v>70.400000000000006</v>
      </c>
      <c r="E64" s="63">
        <f t="shared" si="41"/>
        <v>71</v>
      </c>
      <c r="F64" s="63">
        <f t="shared" si="41"/>
        <v>76.099999999999994</v>
      </c>
      <c r="G64" s="63">
        <f t="shared" si="41"/>
        <v>69.2</v>
      </c>
      <c r="H64" s="63">
        <f t="shared" si="41"/>
        <v>70.099999999999994</v>
      </c>
      <c r="I64" s="63">
        <f t="shared" si="41"/>
        <v>78</v>
      </c>
      <c r="J64" s="63">
        <f t="shared" si="41"/>
        <v>73.8</v>
      </c>
      <c r="K64" s="63">
        <f t="shared" si="41"/>
        <v>81.099999999999994</v>
      </c>
      <c r="L64" s="63">
        <f t="shared" si="41"/>
        <v>82.4</v>
      </c>
      <c r="M64" s="63">
        <f t="shared" si="41"/>
        <v>68.400000000000006</v>
      </c>
      <c r="N64" s="63">
        <f t="shared" si="41"/>
        <v>73.5</v>
      </c>
      <c r="O64" s="25">
        <f>SUM(C64:N64)</f>
        <v>914.99999999999989</v>
      </c>
      <c r="P64" s="63">
        <f t="shared" ref="P64:AA64" si="42">+P65</f>
        <v>101.00549291999999</v>
      </c>
      <c r="Q64" s="63">
        <f t="shared" si="42"/>
        <v>70.397014430000013</v>
      </c>
      <c r="R64" s="63">
        <f t="shared" si="42"/>
        <v>71.018775519999991</v>
      </c>
      <c r="S64" s="63">
        <f t="shared" si="42"/>
        <v>76.071406180000011</v>
      </c>
      <c r="T64" s="63">
        <f t="shared" si="42"/>
        <v>69.162066299999992</v>
      </c>
      <c r="U64" s="63">
        <f t="shared" si="42"/>
        <v>70.123076909999995</v>
      </c>
      <c r="V64" s="63">
        <f t="shared" si="42"/>
        <v>95.985815360000004</v>
      </c>
      <c r="W64" s="63">
        <f t="shared" si="42"/>
        <v>86.424513550000015</v>
      </c>
      <c r="X64" s="63">
        <f t="shared" si="42"/>
        <v>107.21212423</v>
      </c>
      <c r="Y64" s="63">
        <f t="shared" si="42"/>
        <v>84.124254030000003</v>
      </c>
      <c r="Z64" s="63">
        <f t="shared" si="42"/>
        <v>87.153575810000007</v>
      </c>
      <c r="AA64" s="63">
        <f t="shared" si="42"/>
        <v>88.989086760000006</v>
      </c>
      <c r="AB64" s="63">
        <f>SUM(P64:AA64)</f>
        <v>1007.667202</v>
      </c>
      <c r="AC64" s="63">
        <f t="shared" si="22"/>
        <v>-92.667202000000088</v>
      </c>
      <c r="AD64" s="63">
        <f t="shared" si="23"/>
        <v>90.80378900731553</v>
      </c>
      <c r="AE64" s="162"/>
      <c r="AF64" s="163"/>
    </row>
    <row r="65" spans="2:32" ht="18" customHeight="1" x14ac:dyDescent="0.2">
      <c r="B65" s="154" t="s">
        <v>120</v>
      </c>
      <c r="C65" s="79">
        <f t="shared" ref="C65:I65" si="43">+P29</f>
        <v>101</v>
      </c>
      <c r="D65" s="79">
        <f t="shared" si="43"/>
        <v>70.400000000000006</v>
      </c>
      <c r="E65" s="79">
        <f t="shared" si="43"/>
        <v>71</v>
      </c>
      <c r="F65" s="79">
        <f t="shared" si="43"/>
        <v>76.099999999999994</v>
      </c>
      <c r="G65" s="79">
        <f t="shared" si="43"/>
        <v>69.2</v>
      </c>
      <c r="H65" s="79">
        <f t="shared" si="43"/>
        <v>70.099999999999994</v>
      </c>
      <c r="I65" s="79">
        <f t="shared" si="43"/>
        <v>78</v>
      </c>
      <c r="J65" s="79">
        <f>+W29</f>
        <v>73.8</v>
      </c>
      <c r="K65" s="79">
        <f>+X29</f>
        <v>81.099999999999994</v>
      </c>
      <c r="L65" s="79">
        <f t="shared" ref="L65:N65" si="44">+Y29</f>
        <v>82.4</v>
      </c>
      <c r="M65" s="79">
        <f t="shared" si="44"/>
        <v>68.400000000000006</v>
      </c>
      <c r="N65" s="79">
        <f t="shared" si="44"/>
        <v>73.5</v>
      </c>
      <c r="O65" s="79">
        <f>SUM(C65:N65)</f>
        <v>914.99999999999989</v>
      </c>
      <c r="P65" s="79">
        <v>101.00549291999999</v>
      </c>
      <c r="Q65" s="79">
        <v>70.397014430000013</v>
      </c>
      <c r="R65" s="79">
        <v>71.018775519999991</v>
      </c>
      <c r="S65" s="79">
        <v>76.071406180000011</v>
      </c>
      <c r="T65" s="79">
        <v>69.162066299999992</v>
      </c>
      <c r="U65" s="79">
        <v>70.123076909999995</v>
      </c>
      <c r="V65" s="79">
        <v>95.985815360000004</v>
      </c>
      <c r="W65" s="79">
        <v>86.424513550000015</v>
      </c>
      <c r="X65" s="79">
        <v>107.21212423</v>
      </c>
      <c r="Y65" s="79">
        <v>84.124254030000003</v>
      </c>
      <c r="Z65" s="79">
        <v>87.153575810000007</v>
      </c>
      <c r="AA65" s="79">
        <v>88.989086760000006</v>
      </c>
      <c r="AB65" s="27">
        <f>SUM(P65:AA65)</f>
        <v>1007.667202</v>
      </c>
      <c r="AC65" s="27">
        <f t="shared" si="22"/>
        <v>-92.667202000000088</v>
      </c>
      <c r="AD65" s="27">
        <f t="shared" si="23"/>
        <v>90.80378900731553</v>
      </c>
      <c r="AE65" s="162"/>
      <c r="AF65" s="163"/>
    </row>
    <row r="66" spans="2:32" ht="18" customHeight="1" x14ac:dyDescent="0.2">
      <c r="B66" s="39" t="s">
        <v>26</v>
      </c>
      <c r="C66" s="14">
        <f>+C30</f>
        <v>0</v>
      </c>
      <c r="D66" s="14">
        <f t="shared" ref="D66:J66" si="45">+P30</f>
        <v>0</v>
      </c>
      <c r="E66" s="14">
        <f t="shared" si="45"/>
        <v>0</v>
      </c>
      <c r="F66" s="14">
        <f t="shared" si="45"/>
        <v>0</v>
      </c>
      <c r="G66" s="14">
        <f t="shared" si="45"/>
        <v>0</v>
      </c>
      <c r="H66" s="14">
        <f t="shared" si="45"/>
        <v>0</v>
      </c>
      <c r="I66" s="14">
        <f t="shared" si="45"/>
        <v>0</v>
      </c>
      <c r="J66" s="14">
        <f t="shared" si="45"/>
        <v>0</v>
      </c>
      <c r="K66" s="14">
        <f>+V30</f>
        <v>0</v>
      </c>
      <c r="L66" s="14">
        <f t="shared" ref="L66:N66" si="46">+V30</f>
        <v>0</v>
      </c>
      <c r="M66" s="14">
        <f t="shared" si="46"/>
        <v>0</v>
      </c>
      <c r="N66" s="14">
        <f t="shared" si="46"/>
        <v>0</v>
      </c>
      <c r="O66" s="14">
        <f>SUM(C66:N66)</f>
        <v>0</v>
      </c>
      <c r="P66" s="14">
        <f>+P30</f>
        <v>0</v>
      </c>
      <c r="Q66" s="14">
        <f t="shared" ref="Q66:AA66" si="47">+Q30</f>
        <v>0</v>
      </c>
      <c r="R66" s="14">
        <f t="shared" si="47"/>
        <v>0</v>
      </c>
      <c r="S66" s="14">
        <f t="shared" si="47"/>
        <v>0</v>
      </c>
      <c r="T66" s="14">
        <f t="shared" si="47"/>
        <v>0</v>
      </c>
      <c r="U66" s="14">
        <f t="shared" si="47"/>
        <v>0</v>
      </c>
      <c r="V66" s="14">
        <f t="shared" si="47"/>
        <v>0</v>
      </c>
      <c r="W66" s="14">
        <f t="shared" si="47"/>
        <v>0</v>
      </c>
      <c r="X66" s="14">
        <f t="shared" si="47"/>
        <v>0</v>
      </c>
      <c r="Y66" s="14">
        <f t="shared" si="47"/>
        <v>0</v>
      </c>
      <c r="Z66" s="14">
        <f t="shared" si="47"/>
        <v>0</v>
      </c>
      <c r="AA66" s="14">
        <f t="shared" si="47"/>
        <v>1.946202E-2</v>
      </c>
      <c r="AB66" s="14">
        <f>SUM(P66:AA66)</f>
        <v>1.946202E-2</v>
      </c>
      <c r="AC66" s="14">
        <f t="shared" si="22"/>
        <v>-1.946202E-2</v>
      </c>
      <c r="AD66" s="14">
        <v>0</v>
      </c>
      <c r="AE66" s="162"/>
      <c r="AF66" s="163"/>
    </row>
    <row r="67" spans="2:32" ht="18" customHeight="1" x14ac:dyDescent="0.2">
      <c r="B67" s="156" t="s">
        <v>76</v>
      </c>
      <c r="C67" s="87">
        <f t="shared" ref="C67:AB67" si="48">+C44</f>
        <v>3412.1</v>
      </c>
      <c r="D67" s="87">
        <f t="shared" si="48"/>
        <v>2945</v>
      </c>
      <c r="E67" s="87">
        <f t="shared" si="48"/>
        <v>2090.6999999999998</v>
      </c>
      <c r="F67" s="87">
        <f t="shared" si="48"/>
        <v>2773.3999999999996</v>
      </c>
      <c r="G67" s="87">
        <f t="shared" si="48"/>
        <v>2620.9</v>
      </c>
      <c r="H67" s="87">
        <f t="shared" si="48"/>
        <v>1901.4999999999998</v>
      </c>
      <c r="I67" s="87">
        <f t="shared" si="48"/>
        <v>2534.1999999999998</v>
      </c>
      <c r="J67" s="87">
        <f t="shared" si="48"/>
        <v>3442.1000000000004</v>
      </c>
      <c r="K67" s="87">
        <f t="shared" si="48"/>
        <v>2465.7999999999997</v>
      </c>
      <c r="L67" s="87">
        <f t="shared" si="48"/>
        <v>2566.5000000000005</v>
      </c>
      <c r="M67" s="87">
        <f t="shared" si="48"/>
        <v>2800.6</v>
      </c>
      <c r="N67" s="87">
        <f t="shared" si="48"/>
        <v>2923.5000000000005</v>
      </c>
      <c r="O67" s="87">
        <f t="shared" si="48"/>
        <v>32476.299999999996</v>
      </c>
      <c r="P67" s="87">
        <f t="shared" si="48"/>
        <v>2443.6106938800003</v>
      </c>
      <c r="Q67" s="87">
        <f t="shared" si="48"/>
        <v>2227.4712690200004</v>
      </c>
      <c r="R67" s="87">
        <f t="shared" si="48"/>
        <v>2087.8044432600004</v>
      </c>
      <c r="S67" s="87">
        <f t="shared" si="48"/>
        <v>2362.0307496500004</v>
      </c>
      <c r="T67" s="87">
        <f t="shared" si="48"/>
        <v>2492.41635438</v>
      </c>
      <c r="U67" s="87">
        <f t="shared" si="48"/>
        <v>2036.08191173</v>
      </c>
      <c r="V67" s="87">
        <f t="shared" si="48"/>
        <v>2306.36190481423</v>
      </c>
      <c r="W67" s="87">
        <f t="shared" si="48"/>
        <v>2242.7161557597101</v>
      </c>
      <c r="X67" s="87">
        <f t="shared" si="48"/>
        <v>2329.9716526229881</v>
      </c>
      <c r="Y67" s="87">
        <f t="shared" si="48"/>
        <v>2224.2165847248302</v>
      </c>
      <c r="Z67" s="87">
        <f t="shared" si="48"/>
        <v>2270.9846934106195</v>
      </c>
      <c r="AA67" s="87">
        <f t="shared" si="48"/>
        <v>2305.2828796653398</v>
      </c>
      <c r="AB67" s="87">
        <f t="shared" si="48"/>
        <v>27328.949292917721</v>
      </c>
      <c r="AC67" s="87">
        <f t="shared" si="22"/>
        <v>5147.3507070822743</v>
      </c>
      <c r="AD67" s="87">
        <f>+O67/AB67*100</f>
        <v>118.83479182427334</v>
      </c>
      <c r="AE67" s="162"/>
      <c r="AF67" s="163"/>
    </row>
    <row r="68" spans="2:32" x14ac:dyDescent="0.2">
      <c r="B68" s="16" t="s">
        <v>30</v>
      </c>
      <c r="P68" s="139"/>
      <c r="Q68" s="139"/>
      <c r="R68" s="139"/>
      <c r="S68" s="139"/>
      <c r="T68" s="139"/>
      <c r="U68" s="139"/>
      <c r="V68" s="139"/>
      <c r="W68" s="139"/>
      <c r="X68" s="139"/>
      <c r="Y68" s="139"/>
      <c r="Z68" s="139"/>
      <c r="AA68" s="139"/>
      <c r="AB68" s="139"/>
      <c r="AC68" s="139"/>
      <c r="AE68" s="162"/>
    </row>
    <row r="69" spans="2:32" x14ac:dyDescent="0.2">
      <c r="B69" s="18" t="s">
        <v>31</v>
      </c>
      <c r="P69" s="139"/>
      <c r="Q69" s="139"/>
      <c r="R69" s="139"/>
      <c r="S69" s="139"/>
      <c r="T69" s="139"/>
      <c r="U69" s="139"/>
      <c r="V69" s="139"/>
      <c r="W69" s="139"/>
      <c r="X69" s="139"/>
      <c r="Y69" s="139"/>
      <c r="Z69" s="139"/>
      <c r="AA69" s="139"/>
      <c r="AB69" s="139"/>
      <c r="AC69" s="139"/>
    </row>
    <row r="70" spans="2:32" x14ac:dyDescent="0.2">
      <c r="B70" s="19" t="s">
        <v>107</v>
      </c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  <c r="N70" s="140"/>
      <c r="O70" s="140"/>
      <c r="P70" s="165"/>
      <c r="Q70" s="165"/>
      <c r="R70" s="165"/>
      <c r="S70" s="165"/>
      <c r="T70" s="165"/>
      <c r="U70" s="165"/>
      <c r="V70" s="165"/>
      <c r="W70" s="165"/>
      <c r="X70" s="165"/>
      <c r="Y70" s="165"/>
      <c r="Z70" s="165"/>
      <c r="AA70" s="165"/>
      <c r="AB70" s="165"/>
      <c r="AC70" s="139"/>
    </row>
    <row r="71" spans="2:32" x14ac:dyDescent="0.2">
      <c r="B71" s="21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21"/>
      <c r="AD71" s="21"/>
    </row>
    <row r="72" spans="2:32" x14ac:dyDescent="0.2"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166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21"/>
      <c r="AC72" s="21"/>
      <c r="AD72" s="21"/>
    </row>
    <row r="73" spans="2:32" x14ac:dyDescent="0.2"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166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1"/>
      <c r="AC73" s="21"/>
      <c r="AD73" s="21"/>
    </row>
    <row r="74" spans="2:32" x14ac:dyDescent="0.2"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166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1"/>
      <c r="AC74" s="21"/>
      <c r="AD74" s="21"/>
    </row>
    <row r="75" spans="2:32" x14ac:dyDescent="0.2"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166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1"/>
      <c r="AC75" s="21"/>
      <c r="AD75" s="21"/>
    </row>
    <row r="76" spans="2:32" x14ac:dyDescent="0.2"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166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1"/>
      <c r="AC76" s="21"/>
      <c r="AD76" s="21"/>
    </row>
    <row r="77" spans="2:32" x14ac:dyDescent="0.2"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166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1"/>
      <c r="AC77" s="21"/>
      <c r="AD77" s="21"/>
    </row>
    <row r="78" spans="2:32" x14ac:dyDescent="0.2"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1"/>
      <c r="AC78" s="21"/>
      <c r="AD78" s="21"/>
    </row>
    <row r="79" spans="2:32" x14ac:dyDescent="0.2"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1"/>
      <c r="AC79" s="21"/>
      <c r="AD79" s="21"/>
    </row>
    <row r="80" spans="2:32" x14ac:dyDescent="0.2"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1"/>
      <c r="AC80" s="21"/>
      <c r="AD80" s="21"/>
    </row>
    <row r="81" spans="2:30" x14ac:dyDescent="0.2"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1"/>
      <c r="AC81" s="21"/>
      <c r="AD81" s="21"/>
    </row>
    <row r="82" spans="2:30" x14ac:dyDescent="0.2"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1"/>
      <c r="AC82" s="21"/>
      <c r="AD82" s="21"/>
    </row>
    <row r="83" spans="2:30" x14ac:dyDescent="0.2"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1"/>
      <c r="AC83" s="21"/>
      <c r="AD83" s="21"/>
    </row>
    <row r="84" spans="2:30" x14ac:dyDescent="0.2"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1"/>
      <c r="AC84" s="21"/>
      <c r="AD84" s="21"/>
    </row>
    <row r="85" spans="2:30" x14ac:dyDescent="0.2"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1"/>
      <c r="AC85" s="21"/>
      <c r="AD85" s="21"/>
    </row>
    <row r="86" spans="2:30" x14ac:dyDescent="0.2"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1"/>
      <c r="AC86" s="21"/>
      <c r="AD86" s="21"/>
    </row>
    <row r="87" spans="2:30" x14ac:dyDescent="0.2"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1"/>
      <c r="AC87" s="21"/>
      <c r="AD87" s="21"/>
    </row>
    <row r="88" spans="2:30" x14ac:dyDescent="0.2"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1"/>
      <c r="AC88" s="21"/>
      <c r="AD88" s="21"/>
    </row>
    <row r="89" spans="2:30" x14ac:dyDescent="0.2"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1"/>
      <c r="AC89" s="21"/>
      <c r="AD89" s="21"/>
    </row>
    <row r="90" spans="2:30" x14ac:dyDescent="0.2"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1"/>
      <c r="AC90" s="21"/>
      <c r="AD90" s="21"/>
    </row>
    <row r="91" spans="2:30" x14ac:dyDescent="0.2"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1"/>
      <c r="AC91" s="21"/>
      <c r="AD91" s="21"/>
    </row>
    <row r="92" spans="2:30" x14ac:dyDescent="0.2"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1"/>
      <c r="AC92" s="21"/>
      <c r="AD92" s="21"/>
    </row>
    <row r="93" spans="2:30" x14ac:dyDescent="0.2"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1"/>
      <c r="AC93" s="21"/>
      <c r="AD93" s="21"/>
    </row>
    <row r="94" spans="2:30" x14ac:dyDescent="0.2"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1"/>
      <c r="AC94" s="21"/>
      <c r="AD94" s="21"/>
    </row>
    <row r="95" spans="2:30" x14ac:dyDescent="0.2"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1"/>
      <c r="AC95" s="21"/>
      <c r="AD95" s="21"/>
    </row>
    <row r="96" spans="2:30" x14ac:dyDescent="0.2"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1"/>
      <c r="AC96" s="21"/>
      <c r="AD96" s="21"/>
    </row>
    <row r="97" spans="2:30" x14ac:dyDescent="0.2"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1"/>
      <c r="AC97" s="21"/>
      <c r="AD97" s="21"/>
    </row>
    <row r="98" spans="2:30" x14ac:dyDescent="0.2"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1"/>
      <c r="AC98" s="21"/>
      <c r="AD98" s="21"/>
    </row>
    <row r="99" spans="2:30" x14ac:dyDescent="0.2"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1"/>
      <c r="AC99" s="21"/>
      <c r="AD99" s="21"/>
    </row>
    <row r="100" spans="2:30" x14ac:dyDescent="0.2"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1"/>
      <c r="AC100" s="21"/>
      <c r="AD100" s="21"/>
    </row>
    <row r="101" spans="2:30" x14ac:dyDescent="0.2"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1"/>
      <c r="AC101" s="21"/>
      <c r="AD101" s="21"/>
    </row>
    <row r="102" spans="2:30" x14ac:dyDescent="0.2"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1"/>
      <c r="AC102" s="21"/>
      <c r="AD102" s="21"/>
    </row>
    <row r="103" spans="2:30" x14ac:dyDescent="0.2"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1"/>
      <c r="AC103" s="21"/>
      <c r="AD103" s="21"/>
    </row>
    <row r="104" spans="2:30" x14ac:dyDescent="0.2"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1"/>
      <c r="AC104" s="21"/>
      <c r="AD104" s="21"/>
    </row>
    <row r="105" spans="2:30" x14ac:dyDescent="0.2"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1"/>
      <c r="AC105" s="21"/>
      <c r="AD105" s="21"/>
    </row>
    <row r="106" spans="2:30" x14ac:dyDescent="0.2"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1"/>
      <c r="AC106" s="21"/>
      <c r="AD106" s="21"/>
    </row>
    <row r="107" spans="2:30" x14ac:dyDescent="0.2"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1"/>
      <c r="AC107" s="21"/>
      <c r="AD107" s="21"/>
    </row>
    <row r="108" spans="2:30" x14ac:dyDescent="0.2"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1"/>
      <c r="AC108" s="21"/>
      <c r="AD108" s="21"/>
    </row>
    <row r="109" spans="2:30" x14ac:dyDescent="0.2"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1"/>
      <c r="AC109" s="21"/>
      <c r="AD109" s="21"/>
    </row>
    <row r="110" spans="2:30" x14ac:dyDescent="0.2"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1"/>
      <c r="AC110" s="21"/>
      <c r="AD110" s="21"/>
    </row>
    <row r="111" spans="2:30" x14ac:dyDescent="0.2"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1"/>
      <c r="AC111" s="21"/>
      <c r="AD111" s="21"/>
    </row>
    <row r="112" spans="2:30" x14ac:dyDescent="0.2"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1"/>
      <c r="AC112" s="21"/>
      <c r="AD112" s="21"/>
    </row>
    <row r="113" spans="2:30" x14ac:dyDescent="0.2"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1"/>
      <c r="AC113" s="21"/>
      <c r="AD113" s="21"/>
    </row>
    <row r="114" spans="2:30" x14ac:dyDescent="0.2"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1"/>
      <c r="AC114" s="21"/>
      <c r="AD114" s="21"/>
    </row>
    <row r="115" spans="2:30" x14ac:dyDescent="0.2"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1"/>
      <c r="AC115" s="21"/>
      <c r="AD115" s="21"/>
    </row>
    <row r="116" spans="2:30" x14ac:dyDescent="0.2"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1"/>
      <c r="AC116" s="21"/>
      <c r="AD116" s="21"/>
    </row>
    <row r="117" spans="2:30" x14ac:dyDescent="0.2"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1"/>
      <c r="AC117" s="21"/>
      <c r="AD117" s="21"/>
    </row>
    <row r="118" spans="2:30" x14ac:dyDescent="0.2"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1"/>
      <c r="AC118" s="21"/>
      <c r="AD118" s="21"/>
    </row>
    <row r="119" spans="2:30" x14ac:dyDescent="0.2"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1"/>
      <c r="AC119" s="21"/>
      <c r="AD119" s="21"/>
    </row>
    <row r="120" spans="2:30" x14ac:dyDescent="0.2"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1"/>
      <c r="AC120" s="21"/>
      <c r="AD120" s="21"/>
    </row>
    <row r="121" spans="2:30" x14ac:dyDescent="0.2"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1"/>
      <c r="AC121" s="21"/>
      <c r="AD121" s="21"/>
    </row>
    <row r="122" spans="2:30" x14ac:dyDescent="0.2"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1"/>
      <c r="AC122" s="21"/>
      <c r="AD122" s="21"/>
    </row>
    <row r="123" spans="2:30" x14ac:dyDescent="0.2"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1"/>
      <c r="AC123" s="21"/>
      <c r="AD123" s="21"/>
    </row>
    <row r="124" spans="2:30" x14ac:dyDescent="0.2"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1"/>
      <c r="AC124" s="21"/>
      <c r="AD124" s="21"/>
    </row>
    <row r="125" spans="2:30" x14ac:dyDescent="0.2"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1"/>
      <c r="AC125" s="21"/>
      <c r="AD125" s="21"/>
    </row>
    <row r="126" spans="2:30" x14ac:dyDescent="0.2"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1"/>
      <c r="AC126" s="21"/>
      <c r="AD126" s="21"/>
    </row>
    <row r="127" spans="2:30" x14ac:dyDescent="0.2"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1"/>
      <c r="AC127" s="21"/>
      <c r="AD127" s="21"/>
    </row>
    <row r="128" spans="2:30" x14ac:dyDescent="0.2"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1"/>
      <c r="AC128" s="21"/>
      <c r="AD128" s="21"/>
    </row>
    <row r="129" spans="2:30" x14ac:dyDescent="0.2"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1"/>
      <c r="AC129" s="21"/>
      <c r="AD129" s="21"/>
    </row>
    <row r="130" spans="2:30" x14ac:dyDescent="0.2"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1"/>
      <c r="AC130" s="21"/>
      <c r="AD130" s="21"/>
    </row>
    <row r="131" spans="2:30" x14ac:dyDescent="0.2"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1"/>
      <c r="AC131" s="21"/>
      <c r="AD131" s="21"/>
    </row>
    <row r="132" spans="2:30" x14ac:dyDescent="0.2"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1"/>
      <c r="AC132" s="21"/>
      <c r="AD132" s="21"/>
    </row>
    <row r="133" spans="2:30" x14ac:dyDescent="0.2"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1"/>
      <c r="AC133" s="21"/>
      <c r="AD133" s="21"/>
    </row>
    <row r="134" spans="2:30" x14ac:dyDescent="0.2"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1"/>
      <c r="AC134" s="21"/>
      <c r="AD134" s="21"/>
    </row>
    <row r="135" spans="2:30" x14ac:dyDescent="0.2"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1"/>
      <c r="AC135" s="21"/>
      <c r="AD135" s="21"/>
    </row>
    <row r="136" spans="2:30" x14ac:dyDescent="0.2"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1"/>
      <c r="AC136" s="21"/>
      <c r="AD136" s="21"/>
    </row>
    <row r="137" spans="2:30" x14ac:dyDescent="0.2"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1"/>
      <c r="AC137" s="21"/>
      <c r="AD137" s="21"/>
    </row>
    <row r="138" spans="2:30" x14ac:dyDescent="0.2"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1"/>
      <c r="AC138" s="21"/>
      <c r="AD138" s="21"/>
    </row>
    <row r="139" spans="2:30" x14ac:dyDescent="0.2"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1"/>
      <c r="AC139" s="21"/>
      <c r="AD139" s="21"/>
    </row>
    <row r="140" spans="2:30" x14ac:dyDescent="0.2"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1"/>
      <c r="AC140" s="21"/>
      <c r="AD140" s="21"/>
    </row>
    <row r="141" spans="2:30" x14ac:dyDescent="0.2"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1"/>
      <c r="AC141" s="21"/>
      <c r="AD141" s="21"/>
    </row>
    <row r="142" spans="2:30" x14ac:dyDescent="0.2"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1"/>
      <c r="AC142" s="21"/>
      <c r="AD142" s="21"/>
    </row>
    <row r="143" spans="2:30" x14ac:dyDescent="0.2"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1"/>
      <c r="AC143" s="21"/>
      <c r="AD143" s="21"/>
    </row>
    <row r="144" spans="2:30" x14ac:dyDescent="0.2"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1"/>
      <c r="AC144" s="21"/>
      <c r="AD144" s="21"/>
    </row>
    <row r="145" spans="2:30" x14ac:dyDescent="0.2"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1"/>
      <c r="AC145" s="21"/>
      <c r="AD145" s="21"/>
    </row>
    <row r="146" spans="2:30" x14ac:dyDescent="0.2"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1"/>
      <c r="AC146" s="21"/>
      <c r="AD146" s="21"/>
    </row>
    <row r="147" spans="2:30" x14ac:dyDescent="0.2"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1"/>
      <c r="AC147" s="21"/>
      <c r="AD147" s="21"/>
    </row>
    <row r="148" spans="2:30" x14ac:dyDescent="0.2"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1"/>
      <c r="AC148" s="21"/>
      <c r="AD148" s="21"/>
    </row>
    <row r="149" spans="2:30" x14ac:dyDescent="0.2"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1"/>
      <c r="AC149" s="21"/>
      <c r="AD149" s="21"/>
    </row>
    <row r="150" spans="2:30" x14ac:dyDescent="0.2"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1"/>
      <c r="AC150" s="21"/>
      <c r="AD150" s="21"/>
    </row>
    <row r="151" spans="2:30" x14ac:dyDescent="0.2"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1"/>
      <c r="AC151" s="21"/>
      <c r="AD151" s="21"/>
    </row>
    <row r="152" spans="2:30" x14ac:dyDescent="0.2"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1"/>
      <c r="AC152" s="21"/>
      <c r="AD152" s="21"/>
    </row>
    <row r="153" spans="2:30" x14ac:dyDescent="0.2"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1"/>
      <c r="AC153" s="21"/>
      <c r="AD153" s="21"/>
    </row>
    <row r="154" spans="2:30" x14ac:dyDescent="0.2"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1"/>
      <c r="AC154" s="21"/>
      <c r="AD154" s="21"/>
    </row>
    <row r="155" spans="2:30" x14ac:dyDescent="0.2"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1"/>
      <c r="AC155" s="21"/>
      <c r="AD155" s="21"/>
    </row>
    <row r="156" spans="2:30" x14ac:dyDescent="0.2"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1"/>
      <c r="AC156" s="21"/>
      <c r="AD156" s="21"/>
    </row>
    <row r="157" spans="2:30" x14ac:dyDescent="0.2"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1"/>
      <c r="AC157" s="21"/>
      <c r="AD157" s="21"/>
    </row>
    <row r="158" spans="2:30" x14ac:dyDescent="0.2"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1"/>
      <c r="AC158" s="21"/>
      <c r="AD158" s="21"/>
    </row>
    <row r="159" spans="2:30" x14ac:dyDescent="0.2"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1"/>
      <c r="AC159" s="21"/>
      <c r="AD159" s="21"/>
    </row>
    <row r="160" spans="2:30" x14ac:dyDescent="0.2"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1"/>
      <c r="AC160" s="21"/>
      <c r="AD160" s="21"/>
    </row>
    <row r="161" spans="2:30" x14ac:dyDescent="0.2"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1"/>
      <c r="AC161" s="21"/>
      <c r="AD161" s="21"/>
    </row>
    <row r="162" spans="2:30" x14ac:dyDescent="0.2"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1"/>
      <c r="AC162" s="21"/>
      <c r="AD162" s="21"/>
    </row>
    <row r="163" spans="2:30" x14ac:dyDescent="0.2"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1"/>
      <c r="AC163" s="21"/>
      <c r="AD163" s="21"/>
    </row>
    <row r="164" spans="2:30" x14ac:dyDescent="0.2"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1"/>
      <c r="AC164" s="21"/>
      <c r="AD164" s="21"/>
    </row>
    <row r="165" spans="2:30" x14ac:dyDescent="0.2"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1"/>
      <c r="AC165" s="21"/>
      <c r="AD165" s="21"/>
    </row>
    <row r="166" spans="2:30" x14ac:dyDescent="0.2"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1"/>
      <c r="AC166" s="21"/>
      <c r="AD166" s="21"/>
    </row>
    <row r="167" spans="2:30" x14ac:dyDescent="0.2"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1"/>
      <c r="AC167" s="21"/>
      <c r="AD167" s="21"/>
    </row>
    <row r="168" spans="2:30" x14ac:dyDescent="0.2"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1"/>
      <c r="AC168" s="21"/>
      <c r="AD168" s="21"/>
    </row>
    <row r="169" spans="2:30" x14ac:dyDescent="0.2"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1"/>
      <c r="AC169" s="21"/>
      <c r="AD169" s="21"/>
    </row>
    <row r="170" spans="2:30" x14ac:dyDescent="0.2"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1"/>
      <c r="AC170" s="21"/>
      <c r="AD170" s="21"/>
    </row>
    <row r="171" spans="2:30" x14ac:dyDescent="0.2"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1"/>
      <c r="AC171" s="21"/>
      <c r="AD171" s="21"/>
    </row>
    <row r="172" spans="2:30" x14ac:dyDescent="0.2"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1"/>
      <c r="AC172" s="21"/>
      <c r="AD172" s="21"/>
    </row>
    <row r="173" spans="2:30" x14ac:dyDescent="0.2"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1"/>
      <c r="AC173" s="21"/>
      <c r="AD173" s="21"/>
    </row>
    <row r="174" spans="2:30" x14ac:dyDescent="0.2"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1"/>
      <c r="AC174" s="21"/>
      <c r="AD174" s="21"/>
    </row>
    <row r="175" spans="2:30" x14ac:dyDescent="0.2"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1"/>
      <c r="AC175" s="21"/>
      <c r="AD175" s="21"/>
    </row>
    <row r="176" spans="2:30" x14ac:dyDescent="0.2"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1"/>
      <c r="AC176" s="21"/>
      <c r="AD176" s="21"/>
    </row>
    <row r="177" spans="2:30" x14ac:dyDescent="0.2"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1"/>
      <c r="AC177" s="21"/>
      <c r="AD177" s="21"/>
    </row>
    <row r="178" spans="2:30" x14ac:dyDescent="0.2"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1"/>
      <c r="AC178" s="21"/>
      <c r="AD178" s="21"/>
    </row>
    <row r="179" spans="2:30" x14ac:dyDescent="0.2"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1"/>
      <c r="AC179" s="21"/>
      <c r="AD179" s="21"/>
    </row>
    <row r="180" spans="2:30" x14ac:dyDescent="0.2"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1"/>
      <c r="AC180" s="21"/>
      <c r="AD180" s="21"/>
    </row>
    <row r="181" spans="2:30" x14ac:dyDescent="0.2"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1"/>
      <c r="AC181" s="21"/>
      <c r="AD181" s="21"/>
    </row>
    <row r="182" spans="2:30" x14ac:dyDescent="0.2"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1"/>
      <c r="AC182" s="21"/>
      <c r="AD182" s="21"/>
    </row>
    <row r="183" spans="2:30" x14ac:dyDescent="0.2"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1"/>
      <c r="AC183" s="21"/>
      <c r="AD183" s="21"/>
    </row>
    <row r="184" spans="2:30" x14ac:dyDescent="0.2"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1"/>
      <c r="AC184" s="21"/>
      <c r="AD184" s="21"/>
    </row>
    <row r="185" spans="2:30" x14ac:dyDescent="0.2"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1"/>
      <c r="AC185" s="21"/>
      <c r="AD185" s="21"/>
    </row>
    <row r="186" spans="2:30" x14ac:dyDescent="0.2"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1"/>
      <c r="AC186" s="21"/>
      <c r="AD186" s="21"/>
    </row>
    <row r="187" spans="2:30" x14ac:dyDescent="0.2"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1"/>
      <c r="AC187" s="21"/>
      <c r="AD187" s="21"/>
    </row>
    <row r="188" spans="2:30" x14ac:dyDescent="0.2"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1"/>
      <c r="AC188" s="21"/>
      <c r="AD188" s="21"/>
    </row>
    <row r="189" spans="2:30" x14ac:dyDescent="0.2"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1"/>
      <c r="AC189" s="21"/>
      <c r="AD189" s="21"/>
    </row>
    <row r="190" spans="2:30" x14ac:dyDescent="0.2"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1"/>
      <c r="AC190" s="21"/>
      <c r="AD190" s="21"/>
    </row>
    <row r="191" spans="2:30" x14ac:dyDescent="0.2"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1"/>
      <c r="AC191" s="21"/>
      <c r="AD191" s="21"/>
    </row>
    <row r="192" spans="2:30" x14ac:dyDescent="0.2"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  <c r="AB192" s="21"/>
      <c r="AC192" s="21"/>
      <c r="AD192" s="21"/>
    </row>
    <row r="193" spans="2:30" x14ac:dyDescent="0.2"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  <c r="AB193" s="21"/>
      <c r="AC193" s="21"/>
      <c r="AD193" s="21"/>
    </row>
    <row r="194" spans="2:30" x14ac:dyDescent="0.2"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1"/>
      <c r="AC194" s="21"/>
      <c r="AD194" s="21"/>
    </row>
    <row r="195" spans="2:30" x14ac:dyDescent="0.2"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  <c r="AB195" s="21"/>
      <c r="AC195" s="21"/>
      <c r="AD195" s="21"/>
    </row>
    <row r="196" spans="2:30" x14ac:dyDescent="0.2"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1"/>
      <c r="AC196" s="21"/>
      <c r="AD196" s="21"/>
    </row>
    <row r="197" spans="2:30" x14ac:dyDescent="0.2"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  <c r="AB197" s="21"/>
      <c r="AC197" s="21"/>
      <c r="AD197" s="21"/>
    </row>
    <row r="198" spans="2:30" x14ac:dyDescent="0.2"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  <c r="AB198" s="21"/>
      <c r="AC198" s="21"/>
      <c r="AD198" s="21"/>
    </row>
    <row r="199" spans="2:30" x14ac:dyDescent="0.2"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1"/>
      <c r="AC199" s="21"/>
      <c r="AD199" s="21"/>
    </row>
    <row r="200" spans="2:30" x14ac:dyDescent="0.2"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1"/>
      <c r="AC200" s="21"/>
      <c r="AD200" s="21"/>
    </row>
    <row r="201" spans="2:30" x14ac:dyDescent="0.2"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  <c r="AB201" s="21"/>
      <c r="AC201" s="21"/>
      <c r="AD201" s="21"/>
    </row>
    <row r="202" spans="2:30" x14ac:dyDescent="0.2"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  <c r="AB202" s="21"/>
      <c r="AC202" s="21"/>
      <c r="AD202" s="21"/>
    </row>
    <row r="203" spans="2:30" x14ac:dyDescent="0.2"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  <c r="AB203" s="21"/>
      <c r="AC203" s="21"/>
      <c r="AD203" s="21"/>
    </row>
    <row r="204" spans="2:30" x14ac:dyDescent="0.2"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  <c r="AB204" s="21"/>
      <c r="AC204" s="21"/>
      <c r="AD204" s="21"/>
    </row>
    <row r="205" spans="2:30" x14ac:dyDescent="0.2"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  <c r="AB205" s="21"/>
      <c r="AC205" s="21"/>
      <c r="AD205" s="21"/>
    </row>
    <row r="206" spans="2:30" x14ac:dyDescent="0.2"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1"/>
      <c r="AC206" s="21"/>
      <c r="AD206" s="21"/>
    </row>
    <row r="207" spans="2:30" x14ac:dyDescent="0.2"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  <c r="AB207" s="21"/>
      <c r="AC207" s="21"/>
      <c r="AD207" s="21"/>
    </row>
    <row r="208" spans="2:30" x14ac:dyDescent="0.2"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1"/>
      <c r="AC208" s="21"/>
      <c r="AD208" s="21"/>
    </row>
    <row r="209" spans="2:30" x14ac:dyDescent="0.2"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1"/>
      <c r="AC209" s="21"/>
      <c r="AD209" s="21"/>
    </row>
    <row r="210" spans="2:30" x14ac:dyDescent="0.2"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  <c r="AB210" s="21"/>
      <c r="AC210" s="21"/>
      <c r="AD210" s="21"/>
    </row>
    <row r="211" spans="2:30" x14ac:dyDescent="0.2"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  <c r="AB211" s="21"/>
      <c r="AC211" s="21"/>
      <c r="AD211" s="21"/>
    </row>
    <row r="212" spans="2:30" x14ac:dyDescent="0.2"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  <c r="AB212" s="21"/>
      <c r="AC212" s="21"/>
      <c r="AD212" s="21"/>
    </row>
    <row r="213" spans="2:30" x14ac:dyDescent="0.2"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  <c r="AB213" s="21"/>
      <c r="AC213" s="21"/>
      <c r="AD213" s="21"/>
    </row>
    <row r="214" spans="2:30" x14ac:dyDescent="0.2"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1"/>
      <c r="AC214" s="21"/>
      <c r="AD214" s="21"/>
    </row>
    <row r="215" spans="2:30" x14ac:dyDescent="0.2"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1"/>
      <c r="AC215" s="21"/>
      <c r="AD215" s="21"/>
    </row>
    <row r="216" spans="2:30" x14ac:dyDescent="0.2"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1"/>
      <c r="AC216" s="21"/>
      <c r="AD216" s="21"/>
    </row>
    <row r="217" spans="2:30" x14ac:dyDescent="0.2"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1"/>
      <c r="AC217" s="21"/>
      <c r="AD217" s="21"/>
    </row>
    <row r="218" spans="2:30" x14ac:dyDescent="0.2"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1"/>
      <c r="AC218" s="21"/>
      <c r="AD218" s="21"/>
    </row>
    <row r="219" spans="2:30" x14ac:dyDescent="0.2"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1"/>
      <c r="AC219" s="21"/>
      <c r="AD219" s="21"/>
    </row>
    <row r="220" spans="2:30" x14ac:dyDescent="0.2"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1"/>
      <c r="AC220" s="21"/>
      <c r="AD220" s="21"/>
    </row>
    <row r="221" spans="2:30" x14ac:dyDescent="0.2"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  <c r="AB221" s="21"/>
      <c r="AC221" s="21"/>
      <c r="AD221" s="21"/>
    </row>
    <row r="222" spans="2:30" x14ac:dyDescent="0.2"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  <c r="AB222" s="21"/>
      <c r="AC222" s="21"/>
      <c r="AD222" s="21"/>
    </row>
    <row r="223" spans="2:30" x14ac:dyDescent="0.2"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2"/>
      <c r="AB223" s="21"/>
      <c r="AC223" s="21"/>
      <c r="AD223" s="21"/>
    </row>
    <row r="224" spans="2:30" x14ac:dyDescent="0.2"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  <c r="AB224" s="21"/>
      <c r="AC224" s="21"/>
      <c r="AD224" s="21"/>
    </row>
    <row r="225" spans="2:30" x14ac:dyDescent="0.2"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  <c r="AA225" s="22"/>
      <c r="AB225" s="21"/>
      <c r="AC225" s="21"/>
      <c r="AD225" s="21"/>
    </row>
    <row r="226" spans="2:30" x14ac:dyDescent="0.2"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2"/>
      <c r="AB226" s="21"/>
      <c r="AC226" s="21"/>
      <c r="AD226" s="21"/>
    </row>
    <row r="227" spans="2:30" x14ac:dyDescent="0.2"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  <c r="AA227" s="22"/>
      <c r="AB227" s="21"/>
      <c r="AC227" s="21"/>
      <c r="AD227" s="21"/>
    </row>
    <row r="228" spans="2:30" x14ac:dyDescent="0.2"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  <c r="AA228" s="22"/>
      <c r="AB228" s="21"/>
      <c r="AC228" s="21"/>
      <c r="AD228" s="21"/>
    </row>
    <row r="229" spans="2:30" x14ac:dyDescent="0.2"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  <c r="AA229" s="22"/>
      <c r="AB229" s="21"/>
      <c r="AC229" s="21"/>
      <c r="AD229" s="21"/>
    </row>
    <row r="230" spans="2:30" x14ac:dyDescent="0.2"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  <c r="AA230" s="22"/>
      <c r="AB230" s="21"/>
      <c r="AC230" s="21"/>
      <c r="AD230" s="21"/>
    </row>
    <row r="231" spans="2:30" x14ac:dyDescent="0.2"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  <c r="AA231" s="22"/>
      <c r="AB231" s="21"/>
      <c r="AC231" s="21"/>
      <c r="AD231" s="21"/>
    </row>
    <row r="232" spans="2:30" x14ac:dyDescent="0.2"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  <c r="AA232" s="22"/>
      <c r="AB232" s="21"/>
      <c r="AC232" s="21"/>
      <c r="AD232" s="21"/>
    </row>
    <row r="233" spans="2:30" x14ac:dyDescent="0.2"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  <c r="AB233" s="21"/>
      <c r="AC233" s="21"/>
      <c r="AD233" s="21"/>
    </row>
    <row r="234" spans="2:30" x14ac:dyDescent="0.2"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  <c r="AA234" s="22"/>
      <c r="AB234" s="21"/>
      <c r="AC234" s="21"/>
      <c r="AD234" s="21"/>
    </row>
    <row r="235" spans="2:30" x14ac:dyDescent="0.2"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2"/>
      <c r="AB235" s="21"/>
      <c r="AC235" s="21"/>
      <c r="AD235" s="21"/>
    </row>
    <row r="236" spans="2:30" x14ac:dyDescent="0.2"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  <c r="AA236" s="22"/>
      <c r="AB236" s="21"/>
      <c r="AC236" s="21"/>
      <c r="AD236" s="21"/>
    </row>
    <row r="237" spans="2:30" x14ac:dyDescent="0.2"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  <c r="AA237" s="22"/>
      <c r="AB237" s="21"/>
      <c r="AC237" s="21"/>
      <c r="AD237" s="21"/>
    </row>
    <row r="238" spans="2:30" x14ac:dyDescent="0.2"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  <c r="AA238" s="22"/>
      <c r="AB238" s="21"/>
      <c r="AC238" s="21"/>
      <c r="AD238" s="21"/>
    </row>
    <row r="239" spans="2:30" x14ac:dyDescent="0.2"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  <c r="AA239" s="22"/>
      <c r="AB239" s="21"/>
      <c r="AC239" s="21"/>
      <c r="AD239" s="21"/>
    </row>
    <row r="240" spans="2:30" x14ac:dyDescent="0.2"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  <c r="AA240" s="22"/>
      <c r="AB240" s="21"/>
      <c r="AC240" s="21"/>
      <c r="AD240" s="21"/>
    </row>
    <row r="241" spans="2:30" x14ac:dyDescent="0.2"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  <c r="AA241" s="22"/>
      <c r="AB241" s="21"/>
      <c r="AC241" s="21"/>
      <c r="AD241" s="21"/>
    </row>
    <row r="242" spans="2:30" x14ac:dyDescent="0.2"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  <c r="AA242" s="22"/>
      <c r="AB242" s="21"/>
      <c r="AC242" s="21"/>
      <c r="AD242" s="21"/>
    </row>
    <row r="243" spans="2:30" x14ac:dyDescent="0.2"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  <c r="AA243" s="22"/>
      <c r="AB243" s="21"/>
      <c r="AC243" s="21"/>
      <c r="AD243" s="21"/>
    </row>
    <row r="244" spans="2:30" x14ac:dyDescent="0.2"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  <c r="AA244" s="22"/>
      <c r="AB244" s="21"/>
      <c r="AC244" s="21"/>
      <c r="AD244" s="21"/>
    </row>
    <row r="245" spans="2:30" x14ac:dyDescent="0.2"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  <c r="AA245" s="22"/>
      <c r="AB245" s="21"/>
      <c r="AC245" s="21"/>
      <c r="AD245" s="21"/>
    </row>
    <row r="246" spans="2:30" x14ac:dyDescent="0.2"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  <c r="AA246" s="22"/>
      <c r="AB246" s="21"/>
      <c r="AC246" s="21"/>
      <c r="AD246" s="21"/>
    </row>
    <row r="247" spans="2:30" x14ac:dyDescent="0.2"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  <c r="AA247" s="22"/>
      <c r="AB247" s="21"/>
      <c r="AC247" s="21"/>
      <c r="AD247" s="21"/>
    </row>
    <row r="248" spans="2:30" x14ac:dyDescent="0.2"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  <c r="AA248" s="22"/>
      <c r="AB248" s="21"/>
      <c r="AC248" s="21"/>
      <c r="AD248" s="21"/>
    </row>
    <row r="249" spans="2:30" x14ac:dyDescent="0.2"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  <c r="AA249" s="22"/>
      <c r="AB249" s="21"/>
      <c r="AC249" s="21"/>
      <c r="AD249" s="21"/>
    </row>
    <row r="250" spans="2:30" x14ac:dyDescent="0.2"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  <c r="AA250" s="22"/>
      <c r="AB250" s="21"/>
      <c r="AC250" s="21"/>
      <c r="AD250" s="21"/>
    </row>
    <row r="251" spans="2:30" x14ac:dyDescent="0.2"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  <c r="AA251" s="22"/>
      <c r="AB251" s="21"/>
      <c r="AC251" s="21"/>
      <c r="AD251" s="21"/>
    </row>
    <row r="252" spans="2:30" x14ac:dyDescent="0.2"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  <c r="AA252" s="22"/>
      <c r="AB252" s="21"/>
      <c r="AC252" s="21"/>
      <c r="AD252" s="21"/>
    </row>
    <row r="253" spans="2:30" x14ac:dyDescent="0.2"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  <c r="AB253" s="21"/>
      <c r="AC253" s="21"/>
      <c r="AD253" s="21"/>
    </row>
    <row r="254" spans="2:30" x14ac:dyDescent="0.2"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  <c r="AA254" s="22"/>
      <c r="AB254" s="21"/>
      <c r="AC254" s="21"/>
      <c r="AD254" s="21"/>
    </row>
    <row r="255" spans="2:30" x14ac:dyDescent="0.2"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  <c r="AA255" s="22"/>
      <c r="AB255" s="21"/>
      <c r="AC255" s="21"/>
      <c r="AD255" s="21"/>
    </row>
    <row r="256" spans="2:30" x14ac:dyDescent="0.2"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  <c r="AA256" s="22"/>
      <c r="AB256" s="21"/>
      <c r="AC256" s="21"/>
      <c r="AD256" s="21"/>
    </row>
    <row r="257" spans="2:30" x14ac:dyDescent="0.2"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  <c r="AA257" s="22"/>
      <c r="AB257" s="21"/>
      <c r="AC257" s="21"/>
      <c r="AD257" s="21"/>
    </row>
    <row r="258" spans="2:30" x14ac:dyDescent="0.2"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  <c r="AA258" s="22"/>
      <c r="AB258" s="21"/>
      <c r="AC258" s="21"/>
      <c r="AD258" s="21"/>
    </row>
    <row r="259" spans="2:30" x14ac:dyDescent="0.2"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  <c r="AA259" s="22"/>
      <c r="AB259" s="21"/>
      <c r="AC259" s="21"/>
      <c r="AD259" s="21"/>
    </row>
    <row r="260" spans="2:30" x14ac:dyDescent="0.2"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  <c r="AA260" s="22"/>
      <c r="AB260" s="21"/>
      <c r="AC260" s="21"/>
      <c r="AD260" s="21"/>
    </row>
    <row r="261" spans="2:30" x14ac:dyDescent="0.2"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  <c r="AA261" s="22"/>
      <c r="AB261" s="21"/>
      <c r="AC261" s="21"/>
      <c r="AD261" s="21"/>
    </row>
    <row r="262" spans="2:30" x14ac:dyDescent="0.2"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  <c r="AA262" s="22"/>
      <c r="AB262" s="21"/>
      <c r="AC262" s="21"/>
      <c r="AD262" s="21"/>
    </row>
    <row r="263" spans="2:30" x14ac:dyDescent="0.2"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  <c r="AA263" s="22"/>
      <c r="AB263" s="21"/>
      <c r="AC263" s="21"/>
      <c r="AD263" s="21"/>
    </row>
    <row r="264" spans="2:30" x14ac:dyDescent="0.2"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  <c r="AA264" s="22"/>
      <c r="AB264" s="21"/>
      <c r="AC264" s="21"/>
      <c r="AD264" s="21"/>
    </row>
    <row r="265" spans="2:30" x14ac:dyDescent="0.2"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  <c r="AA265" s="22"/>
      <c r="AB265" s="21"/>
      <c r="AC265" s="21"/>
      <c r="AD265" s="21"/>
    </row>
    <row r="266" spans="2:30" x14ac:dyDescent="0.2"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2"/>
      <c r="AC266" s="2"/>
      <c r="AD266" s="2"/>
    </row>
    <row r="267" spans="2:30" x14ac:dyDescent="0.2"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2"/>
      <c r="AC267" s="2"/>
      <c r="AD267" s="2"/>
    </row>
    <row r="268" spans="2:30" x14ac:dyDescent="0.2"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2"/>
      <c r="AC268" s="2"/>
      <c r="AD268" s="2"/>
    </row>
    <row r="269" spans="2:30" x14ac:dyDescent="0.2"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2"/>
      <c r="AC269" s="2"/>
      <c r="AD269" s="2"/>
    </row>
    <row r="270" spans="2:30" x14ac:dyDescent="0.2"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2"/>
      <c r="AC270" s="2"/>
      <c r="AD270" s="2"/>
    </row>
    <row r="271" spans="2:30" x14ac:dyDescent="0.2"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2"/>
      <c r="AC271" s="2"/>
      <c r="AD271" s="2"/>
    </row>
    <row r="272" spans="2:30" x14ac:dyDescent="0.2"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2"/>
      <c r="AC272" s="2"/>
      <c r="AD272" s="2"/>
    </row>
    <row r="273" spans="2:30" x14ac:dyDescent="0.2"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2"/>
      <c r="AC273" s="2"/>
      <c r="AD273" s="2"/>
    </row>
  </sheetData>
  <mergeCells count="19">
    <mergeCell ref="B1:AD1"/>
    <mergeCell ref="B3:AD3"/>
    <mergeCell ref="B4:AD4"/>
    <mergeCell ref="B5:AD5"/>
    <mergeCell ref="B6:B7"/>
    <mergeCell ref="C6:M6"/>
    <mergeCell ref="O6:O7"/>
    <mergeCell ref="P6:Z6"/>
    <mergeCell ref="AB6:AB7"/>
    <mergeCell ref="AC6:AD6"/>
    <mergeCell ref="B39:AD39"/>
    <mergeCell ref="B40:AD40"/>
    <mergeCell ref="B41:AD41"/>
    <mergeCell ref="B42:B43"/>
    <mergeCell ref="C42:M42"/>
    <mergeCell ref="O42:O43"/>
    <mergeCell ref="P42:Z42"/>
    <mergeCell ref="AB42:AB43"/>
    <mergeCell ref="AC42:AD42"/>
  </mergeCells>
  <printOptions horizontalCentered="1"/>
  <pageMargins left="0" right="0" top="0.39370078740157483" bottom="0.39370078740157483" header="0" footer="0"/>
  <pageSetup scale="65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TESORERIA </vt:lpstr>
      <vt:lpstr>TESORERIA (EST)</vt:lpstr>
      <vt:lpstr>cut presupuestaria</vt:lpstr>
      <vt:lpstr>'cut presupuestaria'!Área_de_impresión</vt:lpstr>
      <vt:lpstr>'TESORERIA '!Área_de_impresión</vt:lpstr>
      <vt:lpstr>'TESORERIA (EST)'!Área_de_impresión</vt:lpstr>
      <vt:lpstr>'cut presupuestaria'!Títulos_a_imprimir</vt:lpstr>
      <vt:lpstr>'TESORERIA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Fidelia Raulina Pérez Castillo</dc:creator>
  <cp:lastModifiedBy>Fidelia Raulina Pérez Castillo</cp:lastModifiedBy>
  <dcterms:created xsi:type="dcterms:W3CDTF">2025-03-12T19:26:58Z</dcterms:created>
  <dcterms:modified xsi:type="dcterms:W3CDTF">2025-04-15T20:09:58Z</dcterms:modified>
</cp:coreProperties>
</file>