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F7937A58-20F6-4EDA-BEBA-CE9DB130C9AD}" xr6:coauthVersionLast="47" xr6:coauthVersionMax="47" xr10:uidLastSave="{00000000-0000-0000-0000-000000000000}"/>
  <bookViews>
    <workbookView xWindow="28680" yWindow="-120" windowWidth="29040" windowHeight="15720" xr2:uid="{3188C25B-C4C7-4531-83B2-B4F88225450D}"/>
  </bookViews>
  <sheets>
    <sheet name="PP (E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'PP (EST)'!$B$1:$J$101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D97" i="1"/>
  <c r="E97" i="1" s="1"/>
  <c r="I97" i="1" s="1"/>
  <c r="C97" i="1"/>
  <c r="H96" i="1"/>
  <c r="D96" i="1"/>
  <c r="D94" i="1" s="1"/>
  <c r="D93" i="1" s="1"/>
  <c r="C96" i="1"/>
  <c r="E96" i="1" s="1"/>
  <c r="I96" i="1" s="1"/>
  <c r="H95" i="1"/>
  <c r="D95" i="1"/>
  <c r="C95" i="1"/>
  <c r="E95" i="1" s="1"/>
  <c r="H94" i="1"/>
  <c r="H93" i="1" s="1"/>
  <c r="G93" i="1"/>
  <c r="F93" i="1"/>
  <c r="H92" i="1"/>
  <c r="D92" i="1"/>
  <c r="C92" i="1"/>
  <c r="E92" i="1" s="1"/>
  <c r="H91" i="1"/>
  <c r="D91" i="1"/>
  <c r="C91" i="1"/>
  <c r="E91" i="1" s="1"/>
  <c r="I91" i="1" s="1"/>
  <c r="H90" i="1"/>
  <c r="D90" i="1"/>
  <c r="C90" i="1"/>
  <c r="C89" i="1" s="1"/>
  <c r="G89" i="1"/>
  <c r="F89" i="1"/>
  <c r="H89" i="1" s="1"/>
  <c r="D89" i="1"/>
  <c r="H88" i="1"/>
  <c r="D88" i="1"/>
  <c r="E88" i="1" s="1"/>
  <c r="C88" i="1"/>
  <c r="H87" i="1"/>
  <c r="D87" i="1"/>
  <c r="E87" i="1" s="1"/>
  <c r="C87" i="1"/>
  <c r="H86" i="1"/>
  <c r="D86" i="1"/>
  <c r="C86" i="1"/>
  <c r="E86" i="1" s="1"/>
  <c r="I86" i="1" s="1"/>
  <c r="H85" i="1"/>
  <c r="D85" i="1"/>
  <c r="C85" i="1"/>
  <c r="E85" i="1" s="1"/>
  <c r="H84" i="1"/>
  <c r="H82" i="1" s="1"/>
  <c r="D84" i="1"/>
  <c r="C84" i="1"/>
  <c r="E84" i="1" s="1"/>
  <c r="I84" i="1" s="1"/>
  <c r="H83" i="1"/>
  <c r="D83" i="1"/>
  <c r="C83" i="1"/>
  <c r="E83" i="1" s="1"/>
  <c r="G82" i="1"/>
  <c r="F82" i="1"/>
  <c r="D82" i="1"/>
  <c r="D81" i="1" s="1"/>
  <c r="C82" i="1"/>
  <c r="C81" i="1" s="1"/>
  <c r="G81" i="1"/>
  <c r="F81" i="1"/>
  <c r="H80" i="1"/>
  <c r="D80" i="1"/>
  <c r="E80" i="1" s="1"/>
  <c r="I80" i="1" s="1"/>
  <c r="C80" i="1"/>
  <c r="H79" i="1"/>
  <c r="D79" i="1"/>
  <c r="E79" i="1" s="1"/>
  <c r="C79" i="1"/>
  <c r="H78" i="1"/>
  <c r="D78" i="1"/>
  <c r="D77" i="1" s="1"/>
  <c r="C78" i="1"/>
  <c r="H77" i="1"/>
  <c r="G77" i="1"/>
  <c r="F77" i="1"/>
  <c r="C77" i="1"/>
  <c r="H76" i="1"/>
  <c r="D76" i="1"/>
  <c r="C76" i="1"/>
  <c r="E76" i="1" s="1"/>
  <c r="H75" i="1"/>
  <c r="D75" i="1"/>
  <c r="C75" i="1"/>
  <c r="E75" i="1" s="1"/>
  <c r="H74" i="1"/>
  <c r="D74" i="1"/>
  <c r="C74" i="1"/>
  <c r="E74" i="1" s="1"/>
  <c r="H73" i="1"/>
  <c r="G73" i="1"/>
  <c r="F73" i="1"/>
  <c r="D73" i="1"/>
  <c r="C73" i="1"/>
  <c r="H72" i="1"/>
  <c r="D72" i="1"/>
  <c r="C72" i="1"/>
  <c r="E72" i="1" s="1"/>
  <c r="H71" i="1"/>
  <c r="D71" i="1"/>
  <c r="C71" i="1"/>
  <c r="E71" i="1" s="1"/>
  <c r="H70" i="1"/>
  <c r="D70" i="1"/>
  <c r="D69" i="1" s="1"/>
  <c r="C70" i="1"/>
  <c r="C69" i="1" s="1"/>
  <c r="H69" i="1"/>
  <c r="G69" i="1"/>
  <c r="F69" i="1"/>
  <c r="H68" i="1"/>
  <c r="E68" i="1"/>
  <c r="J68" i="1" s="1"/>
  <c r="D68" i="1"/>
  <c r="C68" i="1"/>
  <c r="H67" i="1"/>
  <c r="E67" i="1"/>
  <c r="J67" i="1" s="1"/>
  <c r="D67" i="1"/>
  <c r="C67" i="1"/>
  <c r="H66" i="1"/>
  <c r="E66" i="1"/>
  <c r="J66" i="1" s="1"/>
  <c r="D66" i="1"/>
  <c r="C66" i="1"/>
  <c r="H65" i="1"/>
  <c r="E65" i="1"/>
  <c r="E64" i="1" s="1"/>
  <c r="D65" i="1"/>
  <c r="D64" i="1" s="1"/>
  <c r="D63" i="1" s="1"/>
  <c r="C65" i="1"/>
  <c r="G64" i="1"/>
  <c r="G63" i="1" s="1"/>
  <c r="G62" i="1" s="1"/>
  <c r="G61" i="1" s="1"/>
  <c r="F64" i="1"/>
  <c r="H64" i="1" s="1"/>
  <c r="H63" i="1" s="1"/>
  <c r="H62" i="1" s="1"/>
  <c r="H61" i="1" s="1"/>
  <c r="C64" i="1"/>
  <c r="C63" i="1"/>
  <c r="C62" i="1" s="1"/>
  <c r="C61" i="1" s="1"/>
  <c r="H60" i="1"/>
  <c r="I60" i="1" s="1"/>
  <c r="E60" i="1"/>
  <c r="D60" i="1"/>
  <c r="C60" i="1"/>
  <c r="H59" i="1"/>
  <c r="H58" i="1" s="1"/>
  <c r="H57" i="1" s="1"/>
  <c r="E59" i="1"/>
  <c r="I59" i="1" s="1"/>
  <c r="D59" i="1"/>
  <c r="D58" i="1" s="1"/>
  <c r="D57" i="1" s="1"/>
  <c r="C59" i="1"/>
  <c r="G58" i="1"/>
  <c r="F58" i="1"/>
  <c r="F57" i="1" s="1"/>
  <c r="C58" i="1"/>
  <c r="C57" i="1" s="1"/>
  <c r="G57" i="1"/>
  <c r="H56" i="1"/>
  <c r="D56" i="1"/>
  <c r="E56" i="1" s="1"/>
  <c r="C56" i="1"/>
  <c r="J55" i="1"/>
  <c r="I55" i="1"/>
  <c r="H55" i="1"/>
  <c r="E55" i="1"/>
  <c r="D55" i="1"/>
  <c r="C55" i="1"/>
  <c r="J54" i="1"/>
  <c r="I54" i="1"/>
  <c r="H54" i="1"/>
  <c r="E54" i="1"/>
  <c r="D54" i="1"/>
  <c r="C54" i="1"/>
  <c r="J53" i="1"/>
  <c r="I53" i="1"/>
  <c r="H53" i="1"/>
  <c r="E53" i="1"/>
  <c r="D53" i="1"/>
  <c r="C53" i="1"/>
  <c r="J52" i="1"/>
  <c r="I52" i="1"/>
  <c r="H52" i="1"/>
  <c r="E52" i="1"/>
  <c r="D52" i="1"/>
  <c r="C52" i="1"/>
  <c r="J51" i="1"/>
  <c r="I51" i="1"/>
  <c r="H51" i="1"/>
  <c r="E51" i="1"/>
  <c r="E50" i="1" s="1"/>
  <c r="D51" i="1"/>
  <c r="C51" i="1"/>
  <c r="H50" i="1"/>
  <c r="G50" i="1"/>
  <c r="F50" i="1"/>
  <c r="D50" i="1"/>
  <c r="C50" i="1"/>
  <c r="H49" i="1"/>
  <c r="D49" i="1"/>
  <c r="D48" i="1" s="1"/>
  <c r="D47" i="1" s="1"/>
  <c r="C49" i="1"/>
  <c r="C48" i="1" s="1"/>
  <c r="C47" i="1" s="1"/>
  <c r="H48" i="1"/>
  <c r="G48" i="1"/>
  <c r="F48" i="1"/>
  <c r="F47" i="1" s="1"/>
  <c r="H47" i="1"/>
  <c r="G47" i="1"/>
  <c r="J46" i="1"/>
  <c r="I46" i="1"/>
  <c r="H46" i="1"/>
  <c r="E46" i="1"/>
  <c r="D46" i="1"/>
  <c r="C46" i="1"/>
  <c r="H45" i="1"/>
  <c r="I45" i="1" s="1"/>
  <c r="E45" i="1"/>
  <c r="D45" i="1"/>
  <c r="C45" i="1"/>
  <c r="H44" i="1"/>
  <c r="I44" i="1" s="1"/>
  <c r="E44" i="1"/>
  <c r="J44" i="1" s="1"/>
  <c r="D44" i="1"/>
  <c r="C44" i="1"/>
  <c r="H43" i="1"/>
  <c r="I43" i="1" s="1"/>
  <c r="E43" i="1"/>
  <c r="J43" i="1" s="1"/>
  <c r="D43" i="1"/>
  <c r="C43" i="1"/>
  <c r="H42" i="1"/>
  <c r="I42" i="1" s="1"/>
  <c r="E42" i="1"/>
  <c r="J42" i="1" s="1"/>
  <c r="D42" i="1"/>
  <c r="C42" i="1"/>
  <c r="H41" i="1"/>
  <c r="I41" i="1" s="1"/>
  <c r="E41" i="1"/>
  <c r="E40" i="1" s="1"/>
  <c r="D41" i="1"/>
  <c r="C41" i="1"/>
  <c r="H40" i="1"/>
  <c r="H37" i="1" s="1"/>
  <c r="G40" i="1"/>
  <c r="G37" i="1" s="1"/>
  <c r="F40" i="1"/>
  <c r="D40" i="1"/>
  <c r="C40" i="1"/>
  <c r="H39" i="1"/>
  <c r="D39" i="1"/>
  <c r="C39" i="1"/>
  <c r="E39" i="1" s="1"/>
  <c r="H38" i="1"/>
  <c r="D38" i="1"/>
  <c r="C38" i="1"/>
  <c r="E38" i="1" s="1"/>
  <c r="F37" i="1"/>
  <c r="D37" i="1"/>
  <c r="H36" i="1"/>
  <c r="D36" i="1"/>
  <c r="E36" i="1" s="1"/>
  <c r="C36" i="1"/>
  <c r="H35" i="1"/>
  <c r="D35" i="1"/>
  <c r="E35" i="1" s="1"/>
  <c r="C35" i="1"/>
  <c r="H34" i="1"/>
  <c r="D34" i="1"/>
  <c r="E34" i="1" s="1"/>
  <c r="C34" i="1"/>
  <c r="H33" i="1"/>
  <c r="D33" i="1"/>
  <c r="E33" i="1" s="1"/>
  <c r="C33" i="1"/>
  <c r="H32" i="1"/>
  <c r="D32" i="1"/>
  <c r="E32" i="1" s="1"/>
  <c r="C32" i="1"/>
  <c r="H31" i="1"/>
  <c r="D31" i="1"/>
  <c r="E31" i="1" s="1"/>
  <c r="C31" i="1"/>
  <c r="H30" i="1"/>
  <c r="D30" i="1"/>
  <c r="D29" i="1" s="1"/>
  <c r="D25" i="1" s="1"/>
  <c r="C30" i="1"/>
  <c r="C29" i="1" s="1"/>
  <c r="H29" i="1"/>
  <c r="G29" i="1"/>
  <c r="F29" i="1"/>
  <c r="F25" i="1" s="1"/>
  <c r="H28" i="1"/>
  <c r="I28" i="1" s="1"/>
  <c r="E28" i="1"/>
  <c r="J28" i="1" s="1"/>
  <c r="D28" i="1"/>
  <c r="C28" i="1"/>
  <c r="H27" i="1"/>
  <c r="I27" i="1" s="1"/>
  <c r="E27" i="1"/>
  <c r="E26" i="1" s="1"/>
  <c r="D27" i="1"/>
  <c r="C27" i="1"/>
  <c r="H26" i="1"/>
  <c r="G26" i="1"/>
  <c r="G25" i="1" s="1"/>
  <c r="F26" i="1"/>
  <c r="D26" i="1"/>
  <c r="C26" i="1"/>
  <c r="H24" i="1"/>
  <c r="D24" i="1"/>
  <c r="E24" i="1" s="1"/>
  <c r="C24" i="1"/>
  <c r="H23" i="1"/>
  <c r="D23" i="1"/>
  <c r="E23" i="1" s="1"/>
  <c r="C23" i="1"/>
  <c r="H22" i="1"/>
  <c r="D22" i="1"/>
  <c r="E22" i="1" s="1"/>
  <c r="C22" i="1"/>
  <c r="H21" i="1"/>
  <c r="D21" i="1"/>
  <c r="E21" i="1" s="1"/>
  <c r="C21" i="1"/>
  <c r="H20" i="1"/>
  <c r="D20" i="1"/>
  <c r="E20" i="1" s="1"/>
  <c r="C20" i="1"/>
  <c r="H19" i="1"/>
  <c r="D19" i="1"/>
  <c r="E19" i="1" s="1"/>
  <c r="C19" i="1"/>
  <c r="H18" i="1"/>
  <c r="D18" i="1"/>
  <c r="D17" i="1" s="1"/>
  <c r="D16" i="1" s="1"/>
  <c r="C18" i="1"/>
  <c r="C17" i="1" s="1"/>
  <c r="C16" i="1" s="1"/>
  <c r="H17" i="1"/>
  <c r="G17" i="1"/>
  <c r="G16" i="1" s="1"/>
  <c r="F17" i="1"/>
  <c r="F16" i="1" s="1"/>
  <c r="F10" i="1" s="1"/>
  <c r="H16" i="1"/>
  <c r="H15" i="1"/>
  <c r="D15" i="1"/>
  <c r="C15" i="1"/>
  <c r="E15" i="1" s="1"/>
  <c r="H14" i="1"/>
  <c r="D14" i="1"/>
  <c r="C14" i="1"/>
  <c r="E14" i="1" s="1"/>
  <c r="H13" i="1"/>
  <c r="D13" i="1"/>
  <c r="C13" i="1"/>
  <c r="E13" i="1" s="1"/>
  <c r="H12" i="1"/>
  <c r="D12" i="1"/>
  <c r="C12" i="1"/>
  <c r="E12" i="1" s="1"/>
  <c r="H11" i="1"/>
  <c r="G11" i="1"/>
  <c r="F11" i="1"/>
  <c r="D11" i="1"/>
  <c r="J13" i="1" l="1"/>
  <c r="I13" i="1"/>
  <c r="J31" i="1"/>
  <c r="I31" i="1"/>
  <c r="J33" i="1"/>
  <c r="I33" i="1"/>
  <c r="J35" i="1"/>
  <c r="I35" i="1"/>
  <c r="J38" i="1"/>
  <c r="I38" i="1"/>
  <c r="E37" i="1"/>
  <c r="E73" i="1"/>
  <c r="J74" i="1"/>
  <c r="I74" i="1"/>
  <c r="J76" i="1"/>
  <c r="I76" i="1"/>
  <c r="J20" i="1"/>
  <c r="I20" i="1"/>
  <c r="J22" i="1"/>
  <c r="I22" i="1"/>
  <c r="J24" i="1"/>
  <c r="I24" i="1"/>
  <c r="H25" i="1"/>
  <c r="H10" i="1" s="1"/>
  <c r="H9" i="1" s="1"/>
  <c r="H98" i="1" s="1"/>
  <c r="J40" i="1"/>
  <c r="I40" i="1"/>
  <c r="I71" i="1"/>
  <c r="J71" i="1"/>
  <c r="J92" i="1"/>
  <c r="I92" i="1"/>
  <c r="I95" i="1"/>
  <c r="E94" i="1"/>
  <c r="J15" i="1"/>
  <c r="I15" i="1"/>
  <c r="J12" i="1"/>
  <c r="I12" i="1"/>
  <c r="E11" i="1"/>
  <c r="J14" i="1"/>
  <c r="I14" i="1"/>
  <c r="J32" i="1"/>
  <c r="I32" i="1"/>
  <c r="J34" i="1"/>
  <c r="I34" i="1"/>
  <c r="J36" i="1"/>
  <c r="I36" i="1"/>
  <c r="J39" i="1"/>
  <c r="I39" i="1"/>
  <c r="I56" i="1"/>
  <c r="J56" i="1"/>
  <c r="J75" i="1"/>
  <c r="I75" i="1"/>
  <c r="H81" i="1"/>
  <c r="J88" i="1"/>
  <c r="I88" i="1"/>
  <c r="D10" i="1"/>
  <c r="G10" i="1"/>
  <c r="G9" i="1" s="1"/>
  <c r="J19" i="1"/>
  <c r="I19" i="1"/>
  <c r="J21" i="1"/>
  <c r="I21" i="1"/>
  <c r="J23" i="1"/>
  <c r="I23" i="1"/>
  <c r="J26" i="1"/>
  <c r="I26" i="1"/>
  <c r="I50" i="1"/>
  <c r="J50" i="1"/>
  <c r="D62" i="1"/>
  <c r="D61" i="1" s="1"/>
  <c r="I72" i="1"/>
  <c r="J72" i="1"/>
  <c r="E82" i="1"/>
  <c r="I83" i="1"/>
  <c r="J85" i="1"/>
  <c r="I85" i="1"/>
  <c r="J64" i="1"/>
  <c r="I64" i="1"/>
  <c r="E63" i="1"/>
  <c r="J79" i="1"/>
  <c r="I79" i="1"/>
  <c r="J87" i="1"/>
  <c r="I87" i="1"/>
  <c r="G98" i="1"/>
  <c r="E18" i="1"/>
  <c r="E30" i="1"/>
  <c r="C11" i="1"/>
  <c r="C37" i="1"/>
  <c r="C25" i="1" s="1"/>
  <c r="E58" i="1"/>
  <c r="E78" i="1"/>
  <c r="C94" i="1"/>
  <c r="C93" i="1" s="1"/>
  <c r="J27" i="1"/>
  <c r="J41" i="1"/>
  <c r="E49" i="1"/>
  <c r="I65" i="1"/>
  <c r="I66" i="1"/>
  <c r="I67" i="1"/>
  <c r="I68" i="1"/>
  <c r="E70" i="1"/>
  <c r="E90" i="1"/>
  <c r="F63" i="1"/>
  <c r="F62" i="1" s="1"/>
  <c r="F61" i="1" s="1"/>
  <c r="F9" i="1" s="1"/>
  <c r="F98" i="1" s="1"/>
  <c r="J65" i="1"/>
  <c r="I70" i="1" l="1"/>
  <c r="E69" i="1"/>
  <c r="J70" i="1"/>
  <c r="I94" i="1"/>
  <c r="E93" i="1"/>
  <c r="J18" i="1"/>
  <c r="I18" i="1"/>
  <c r="E17" i="1"/>
  <c r="J11" i="1"/>
  <c r="I11" i="1"/>
  <c r="J73" i="1"/>
  <c r="I73" i="1"/>
  <c r="E77" i="1"/>
  <c r="J78" i="1"/>
  <c r="I78" i="1"/>
  <c r="J37" i="1"/>
  <c r="I37" i="1"/>
  <c r="C10" i="1"/>
  <c r="C9" i="1" s="1"/>
  <c r="C98" i="1" s="1"/>
  <c r="J63" i="1"/>
  <c r="I63" i="1"/>
  <c r="J30" i="1"/>
  <c r="I30" i="1"/>
  <c r="E29" i="1"/>
  <c r="J82" i="1"/>
  <c r="I82" i="1"/>
  <c r="E57" i="1"/>
  <c r="I57" i="1" s="1"/>
  <c r="I58" i="1"/>
  <c r="I90" i="1"/>
  <c r="E89" i="1"/>
  <c r="J94" i="1"/>
  <c r="J90" i="1"/>
  <c r="I49" i="1"/>
  <c r="E48" i="1"/>
  <c r="J49" i="1"/>
  <c r="D9" i="1"/>
  <c r="D98" i="1" s="1"/>
  <c r="I89" i="1" l="1"/>
  <c r="J89" i="1"/>
  <c r="J77" i="1"/>
  <c r="I77" i="1"/>
  <c r="J17" i="1"/>
  <c r="I17" i="1"/>
  <c r="E16" i="1"/>
  <c r="J29" i="1"/>
  <c r="I29" i="1"/>
  <c r="E25" i="1"/>
  <c r="I69" i="1"/>
  <c r="J69" i="1"/>
  <c r="I48" i="1"/>
  <c r="E47" i="1"/>
  <c r="J48" i="1"/>
  <c r="E81" i="1"/>
  <c r="E62" i="1"/>
  <c r="I93" i="1"/>
  <c r="J81" i="1" l="1"/>
  <c r="I81" i="1"/>
  <c r="J25" i="1"/>
  <c r="I25" i="1"/>
  <c r="J47" i="1"/>
  <c r="I47" i="1"/>
  <c r="J16" i="1"/>
  <c r="I16" i="1"/>
  <c r="E10" i="1"/>
  <c r="I62" i="1"/>
  <c r="E61" i="1"/>
  <c r="J62" i="1"/>
  <c r="J10" i="1" l="1"/>
  <c r="I10" i="1"/>
  <c r="E9" i="1"/>
  <c r="J61" i="1"/>
  <c r="I61" i="1"/>
  <c r="J9" i="1" l="1"/>
  <c r="I9" i="1"/>
  <c r="E98" i="1"/>
  <c r="J98" i="1" l="1"/>
  <c r="I98" i="1"/>
</calcChain>
</file>

<file path=xl/sharedStrings.xml><?xml version="1.0" encoding="utf-8"?>
<sst xmlns="http://schemas.openxmlformats.org/spreadsheetml/2006/main" count="110" uniqueCount="99">
  <si>
    <t>CUADRO No.1</t>
  </si>
  <si>
    <t>DIRECCION GENERAL DE POLITICA Y LEGISLACION TRIBUTARIA</t>
  </si>
  <si>
    <t>INGRESOS FISCALES COMPARADOS, SEGÚN PRINCIPALES PARTIDAS</t>
  </si>
  <si>
    <t>ENERO-FEBRERO  2025/PRESUPUESTO 2025</t>
  </si>
  <si>
    <t>(En millones de RD$</t>
  </si>
  <si>
    <t>PARTIDAS</t>
  </si>
  <si>
    <t>RECAUDADO 2025</t>
  </si>
  <si>
    <t>PRESUPUESTO  2025</t>
  </si>
  <si>
    <t>DIFERENCIA</t>
  </si>
  <si>
    <t xml:space="preserve">% ALCANZADO </t>
  </si>
  <si>
    <t>ENERO</t>
  </si>
  <si>
    <t>FEBRERO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</si>
  <si>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</si>
  <si>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</si>
  <si>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</si>
  <si>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</si>
  <si>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</si>
  <si>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</si>
  <si>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</si>
  <si>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</si>
  <si>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</si>
  <si>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</si>
  <si>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</si>
  <si>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</si>
  <si>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</si>
  <si>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</si>
  <si>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</si>
  <si>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</si>
  <si>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</si>
  <si>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</si>
  <si>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</si>
  <si>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</si>
  <si>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</si>
  <si>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</si>
  <si>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</si>
  <si>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Alcoholicas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</si>
  <si>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</si>
  <si>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</si>
  <si>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</si>
  <si>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</si>
  <si>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</si>
  <si>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</si>
  <si>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</si>
  <si>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</si>
  <si>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</si>
  <si>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Imp.especifico Bancas de Apuestas de Loteria  </t>
  </si>
  <si>
    <t>- Imp.especifico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</si>
  <si>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</si>
  <si>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</si>
  <si>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</si>
  <si>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</si>
  <si>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</si>
  <si>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</si>
  <si>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</si>
  <si>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</si>
  <si>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</si>
  <si>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</si>
  <si>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</si>
  <si>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- Transferencias Corrientes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</si>
  <si>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</si>
  <si>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</si>
  <si>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</si>
  <si>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</si>
  <si>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</si>
  <si>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</si>
  <si>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</si>
  <si>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Servicios en la CUT</t>
  </si>
  <si>
    <t>- Otras Ventas</t>
  </si>
  <si>
    <t>- Ventas de Servicios del Estado</t>
  </si>
  <si>
    <t>- Otras Ventas de Servicios del Gobierno Central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</si>
  <si>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</si>
  <si>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</si>
  <si>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</si>
  <si>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</si>
  <si>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</si>
  <si>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</si>
  <si>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</si>
  <si>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</si>
  <si>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</si>
  <si>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</si>
  <si>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</si>
  <si>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otros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</si>
  <si>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</si>
  <si>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</si>
  <si>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</si>
  <si>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</si>
  <si>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 xml:space="preserve">- Ingresos TSS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</si>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</sst>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9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9"/>
      <name val="Gotham"/>
    </font>
    <font>
      <sz val="8"/>
      <color indexed="8"/>
      <name val="Segoe UI"/>
      <family val="2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6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0" fontId="2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6" fillId="0" borderId="8" xfId="3" applyFont="1" applyBorder="1"/>
    <xf numFmtId="164" fontId="6" fillId="0" borderId="9" xfId="4" applyNumberFormat="1" applyFont="1" applyBorder="1"/>
    <xf numFmtId="164" fontId="6" fillId="2" borderId="9" xfId="4" applyNumberFormat="1" applyFont="1" applyFill="1" applyBorder="1"/>
    <xf numFmtId="164" fontId="6" fillId="0" borderId="9" xfId="4" applyNumberFormat="1" applyFont="1" applyBorder="1" applyAlignment="1">
      <alignment horizontal="right" indent="1"/>
    </xf>
    <xf numFmtId="49" fontId="6" fillId="0" borderId="8" xfId="4" applyNumberFormat="1" applyFont="1" applyBorder="1" applyAlignment="1">
      <alignment horizontal="left"/>
    </xf>
    <xf numFmtId="49" fontId="7" fillId="0" borderId="8" xfId="4" applyNumberFormat="1" applyFont="1" applyBorder="1" applyAlignment="1">
      <alignment horizontal="left" indent="1"/>
    </xf>
    <xf numFmtId="164" fontId="7" fillId="0" borderId="9" xfId="4" applyNumberFormat="1" applyFont="1" applyBorder="1"/>
    <xf numFmtId="164" fontId="7" fillId="2" borderId="9" xfId="4" applyNumberFormat="1" applyFont="1" applyFill="1" applyBorder="1"/>
    <xf numFmtId="164" fontId="7" fillId="0" borderId="9" xfId="4" applyNumberFormat="1" applyFont="1" applyBorder="1" applyAlignment="1">
      <alignment horizontal="right" indent="1"/>
    </xf>
    <xf numFmtId="164" fontId="6" fillId="0" borderId="9" xfId="3" applyNumberFormat="1" applyFont="1" applyBorder="1"/>
    <xf numFmtId="164" fontId="6" fillId="2" borderId="9" xfId="3" applyNumberFormat="1" applyFont="1" applyFill="1" applyBorder="1"/>
    <xf numFmtId="164" fontId="6" fillId="0" borderId="9" xfId="3" applyNumberFormat="1" applyFont="1" applyBorder="1" applyAlignment="1">
      <alignment horizontal="right" indent="1"/>
    </xf>
    <xf numFmtId="49" fontId="6" fillId="0" borderId="8" xfId="3" applyNumberFormat="1" applyFont="1" applyBorder="1" applyAlignment="1">
      <alignment horizontal="left" indent="1"/>
    </xf>
    <xf numFmtId="49" fontId="7" fillId="0" borderId="8" xfId="3" applyNumberFormat="1" applyFont="1" applyBorder="1" applyAlignment="1">
      <alignment horizontal="left" indent="2"/>
    </xf>
    <xf numFmtId="164" fontId="7" fillId="0" borderId="9" xfId="3" applyNumberFormat="1" applyFont="1" applyBorder="1"/>
    <xf numFmtId="165" fontId="7" fillId="0" borderId="9" xfId="4" applyNumberFormat="1" applyFont="1" applyBorder="1"/>
    <xf numFmtId="49" fontId="7" fillId="0" borderId="8" xfId="2" applyNumberFormat="1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3"/>
    </xf>
    <xf numFmtId="0" fontId="6" fillId="0" borderId="8" xfId="3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3"/>
    </xf>
    <xf numFmtId="164" fontId="7" fillId="0" borderId="8" xfId="4" applyNumberFormat="1" applyFont="1" applyBorder="1" applyAlignment="1">
      <alignment horizontal="left" indent="5"/>
    </xf>
    <xf numFmtId="164" fontId="7" fillId="4" borderId="8" xfId="4" applyNumberFormat="1" applyFont="1" applyFill="1" applyBorder="1" applyAlignment="1">
      <alignment horizontal="left" indent="5"/>
    </xf>
    <xf numFmtId="164" fontId="7" fillId="4" borderId="9" xfId="4" applyNumberFormat="1" applyFont="1" applyFill="1" applyBorder="1"/>
    <xf numFmtId="164" fontId="7" fillId="4" borderId="9" xfId="4" applyNumberFormat="1" applyFont="1" applyFill="1" applyBorder="1" applyAlignment="1">
      <alignment horizontal="right" indent="1"/>
    </xf>
    <xf numFmtId="164" fontId="7" fillId="0" borderId="8" xfId="4" applyNumberFormat="1" applyFont="1" applyBorder="1" applyAlignment="1">
      <alignment horizontal="left" indent="3"/>
    </xf>
    <xf numFmtId="0" fontId="1" fillId="2" borderId="0" xfId="2" applyFill="1"/>
    <xf numFmtId="164" fontId="8" fillId="0" borderId="9" xfId="4" applyNumberFormat="1" applyFont="1" applyBorder="1"/>
    <xf numFmtId="49" fontId="6" fillId="0" borderId="8" xfId="4" applyNumberFormat="1" applyFont="1" applyBorder="1" applyAlignment="1">
      <alignment horizontal="left" indent="1"/>
    </xf>
    <xf numFmtId="49" fontId="7" fillId="2" borderId="8" xfId="3" applyNumberFormat="1" applyFont="1" applyFill="1" applyBorder="1" applyAlignment="1">
      <alignment horizontal="left" indent="2"/>
    </xf>
    <xf numFmtId="49" fontId="6" fillId="0" borderId="8" xfId="4" applyNumberFormat="1" applyFont="1" applyBorder="1"/>
    <xf numFmtId="0" fontId="9" fillId="2" borderId="0" xfId="2" applyFont="1" applyFill="1"/>
    <xf numFmtId="0" fontId="9" fillId="0" borderId="0" xfId="2" applyFont="1"/>
    <xf numFmtId="49" fontId="7" fillId="4" borderId="8" xfId="3" applyNumberFormat="1" applyFont="1" applyFill="1" applyBorder="1" applyAlignment="1">
      <alignment horizontal="left" indent="3"/>
    </xf>
    <xf numFmtId="164" fontId="7" fillId="4" borderId="9" xfId="3" applyNumberFormat="1" applyFont="1" applyFill="1" applyBorder="1"/>
    <xf numFmtId="49" fontId="7" fillId="4" borderId="8" xfId="4" applyNumberFormat="1" applyFont="1" applyFill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2"/>
    </xf>
    <xf numFmtId="49" fontId="7" fillId="4" borderId="8" xfId="3" applyNumberFormat="1" applyFont="1" applyFill="1" applyBorder="1" applyAlignment="1">
      <alignment horizontal="left" indent="2"/>
    </xf>
    <xf numFmtId="164" fontId="7" fillId="4" borderId="9" xfId="4" applyNumberFormat="1" applyFont="1" applyFill="1" applyBorder="1" applyAlignment="1">
      <alignment vertical="center"/>
    </xf>
    <xf numFmtId="49" fontId="10" fillId="0" borderId="8" xfId="4" applyNumberFormat="1" applyFont="1" applyBorder="1" applyAlignment="1">
      <alignment horizontal="left" indent="2"/>
    </xf>
    <xf numFmtId="43" fontId="7" fillId="0" borderId="9" xfId="1" applyFont="1" applyBorder="1" applyAlignment="1">
      <alignment horizontal="right" indent="1"/>
    </xf>
    <xf numFmtId="49" fontId="7" fillId="4" borderId="8" xfId="4" applyNumberFormat="1" applyFont="1" applyFill="1" applyBorder="1" applyAlignment="1">
      <alignment horizontal="left"/>
    </xf>
    <xf numFmtId="164" fontId="7" fillId="0" borderId="9" xfId="4" applyNumberFormat="1" applyFont="1" applyBorder="1" applyAlignment="1">
      <alignment horizontal="right" vertical="center" indent="1"/>
    </xf>
    <xf numFmtId="49" fontId="11" fillId="0" borderId="8" xfId="4" applyNumberFormat="1" applyFont="1" applyBorder="1" applyAlignment="1">
      <alignment horizontal="left" indent="2"/>
    </xf>
    <xf numFmtId="43" fontId="7" fillId="0" borderId="9" xfId="1" applyFont="1" applyBorder="1" applyAlignment="1">
      <alignment horizontal="right" vertical="center" indent="1"/>
    </xf>
    <xf numFmtId="164" fontId="12" fillId="0" borderId="9" xfId="4" applyNumberFormat="1" applyFont="1" applyBorder="1"/>
    <xf numFmtId="164" fontId="12" fillId="0" borderId="9" xfId="4" applyNumberFormat="1" applyFont="1" applyBorder="1" applyAlignment="1">
      <alignment horizontal="right" indent="1"/>
    </xf>
    <xf numFmtId="49" fontId="5" fillId="3" borderId="6" xfId="4" applyNumberFormat="1" applyFont="1" applyFill="1" applyBorder="1" applyAlignment="1">
      <alignment horizontal="left" vertical="center"/>
    </xf>
    <xf numFmtId="164" fontId="5" fillId="3" borderId="10" xfId="4" applyNumberFormat="1" applyFont="1" applyFill="1" applyBorder="1" applyAlignment="1">
      <alignment vertical="center"/>
    </xf>
    <xf numFmtId="164" fontId="5" fillId="3" borderId="3" xfId="4" applyNumberFormat="1" applyFont="1" applyFill="1" applyBorder="1" applyAlignment="1">
      <alignment vertical="center"/>
    </xf>
    <xf numFmtId="164" fontId="5" fillId="3" borderId="10" xfId="4" applyNumberFormat="1" applyFont="1" applyFill="1" applyBorder="1" applyAlignment="1">
      <alignment horizontal="right" vertical="center" indent="1"/>
    </xf>
    <xf numFmtId="164" fontId="13" fillId="0" borderId="0" xfId="2" applyNumberFormat="1" applyFont="1"/>
    <xf numFmtId="164" fontId="6" fillId="0" borderId="0" xfId="4" applyNumberFormat="1" applyFont="1" applyAlignment="1">
      <alignment vertical="center"/>
    </xf>
    <xf numFmtId="164" fontId="6" fillId="2" borderId="0" xfId="4" applyNumberFormat="1" applyFont="1" applyFill="1" applyAlignment="1">
      <alignment vertical="center"/>
    </xf>
    <xf numFmtId="164" fontId="14" fillId="0" borderId="0" xfId="5" applyNumberFormat="1" applyFont="1" applyAlignment="1">
      <alignment vertical="center"/>
    </xf>
    <xf numFmtId="165" fontId="11" fillId="0" borderId="0" xfId="1" applyNumberFormat="1" applyFont="1"/>
    <xf numFmtId="49" fontId="15" fillId="0" borderId="0" xfId="2" applyNumberFormat="1" applyFont="1"/>
    <xf numFmtId="164" fontId="11" fillId="0" borderId="0" xfId="2" applyNumberFormat="1" applyFont="1"/>
    <xf numFmtId="164" fontId="11" fillId="2" borderId="0" xfId="2" applyNumberFormat="1" applyFont="1" applyFill="1"/>
    <xf numFmtId="0" fontId="16" fillId="0" borderId="0" xfId="2" applyFont="1"/>
    <xf numFmtId="165" fontId="17" fillId="0" borderId="0" xfId="1" applyNumberFormat="1" applyFont="1"/>
    <xf numFmtId="164" fontId="7" fillId="2" borderId="0" xfId="4" applyNumberFormat="1" applyFont="1" applyFill="1" applyAlignment="1">
      <alignment vertical="center"/>
    </xf>
    <xf numFmtId="164" fontId="16" fillId="2" borderId="0" xfId="2" applyNumberFormat="1" applyFont="1" applyFill="1"/>
    <xf numFmtId="0" fontId="11" fillId="0" borderId="0" xfId="2" applyFont="1"/>
    <xf numFmtId="0" fontId="11" fillId="2" borderId="0" xfId="2" applyFont="1" applyFill="1"/>
    <xf numFmtId="165" fontId="17" fillId="2" borderId="0" xfId="1" applyNumberFormat="1" applyFont="1" applyFill="1"/>
    <xf numFmtId="166" fontId="17" fillId="0" borderId="0" xfId="2" applyNumberFormat="1" applyFont="1"/>
    <xf numFmtId="165" fontId="11" fillId="2" borderId="0" xfId="1" applyNumberFormat="1" applyFont="1" applyFill="1"/>
    <xf numFmtId="164" fontId="17" fillId="0" borderId="0" xfId="2" applyNumberFormat="1" applyFont="1"/>
    <xf numFmtId="0" fontId="16" fillId="0" borderId="0" xfId="2" applyFont="1" applyAlignment="1">
      <alignment horizontal="left" indent="1"/>
    </xf>
    <xf numFmtId="164" fontId="17" fillId="2" borderId="0" xfId="2" applyNumberFormat="1" applyFont="1" applyFill="1"/>
    <xf numFmtId="49" fontId="16" fillId="0" borderId="0" xfId="2" applyNumberFormat="1" applyFont="1"/>
    <xf numFmtId="49" fontId="17" fillId="0" borderId="0" xfId="2" applyNumberFormat="1" applyFont="1"/>
    <xf numFmtId="0" fontId="17" fillId="0" borderId="0" xfId="2" applyFont="1"/>
    <xf numFmtId="0" fontId="17" fillId="2" borderId="0" xfId="2" applyFont="1" applyFill="1"/>
    <xf numFmtId="2" fontId="17" fillId="0" borderId="0" xfId="2" applyNumberFormat="1" applyFont="1"/>
    <xf numFmtId="165" fontId="17" fillId="2" borderId="0" xfId="1" applyNumberFormat="1" applyFont="1" applyFill="1" applyBorder="1"/>
    <xf numFmtId="0" fontId="18" fillId="2" borderId="0" xfId="2" applyFont="1" applyFill="1"/>
    <xf numFmtId="43" fontId="17" fillId="0" borderId="0" xfId="1" applyFont="1"/>
    <xf numFmtId="0" fontId="19" fillId="0" borderId="0" xfId="2" applyFont="1"/>
    <xf numFmtId="0" fontId="19" fillId="2" borderId="0" xfId="2" applyFont="1" applyFill="1"/>
  </cellXfs>
  <cellStyles count="6">
    <cellStyle name="Millares" xfId="1" builtinId="3"/>
    <cellStyle name="Normal" xfId="0" builtinId="0"/>
    <cellStyle name="Normal 10 11" xfId="5" xr:uid="{76673550-E06E-4448-A69A-FB1BB8E4888D}"/>
    <cellStyle name="Normal 10 2" xfId="2" xr:uid="{C4821F9C-0B17-40C5-A1A4-29DAB40B8CD7}"/>
    <cellStyle name="Normal 2 2 2 2" xfId="4" xr:uid="{643C6AB3-F643-451A-B3DC-7F6D13907179}"/>
    <cellStyle name="Normal_COMPARACION 2002-2001 2" xfId="3" xr:uid="{567F2772-301C-472F-8A21-D221B5683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FEBRER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FEBRER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4 REC- EST "/>
      <sheetName val="2024 REC-EST RES"/>
    </sheetNames>
    <sheetDataSet>
      <sheetData sheetId="0"/>
      <sheetData sheetId="1"/>
      <sheetData sheetId="2"/>
      <sheetData sheetId="3">
        <row r="11">
          <cell r="F11">
            <v>12908.9</v>
          </cell>
          <cell r="G11">
            <v>11313.6</v>
          </cell>
        </row>
        <row r="12">
          <cell r="F12">
            <v>17302</v>
          </cell>
          <cell r="G12">
            <v>12300.8</v>
          </cell>
        </row>
        <row r="13">
          <cell r="F13">
            <v>9006.4</v>
          </cell>
          <cell r="G13">
            <v>4037.7</v>
          </cell>
        </row>
        <row r="14">
          <cell r="F14">
            <v>232.5</v>
          </cell>
          <cell r="G14">
            <v>282.5</v>
          </cell>
        </row>
        <row r="17">
          <cell r="F17">
            <v>133.5</v>
          </cell>
          <cell r="G17">
            <v>511.2</v>
          </cell>
        </row>
        <row r="18">
          <cell r="F18">
            <v>280.8</v>
          </cell>
          <cell r="G18">
            <v>144.80000000000001</v>
          </cell>
        </row>
        <row r="19">
          <cell r="F19">
            <v>1004.4</v>
          </cell>
          <cell r="G19">
            <v>1046.7</v>
          </cell>
        </row>
        <row r="20">
          <cell r="F20">
            <v>220.4</v>
          </cell>
          <cell r="G20">
            <v>216.7</v>
          </cell>
        </row>
        <row r="21">
          <cell r="F21">
            <v>1792.6</v>
          </cell>
          <cell r="G21">
            <v>1470.6</v>
          </cell>
        </row>
        <row r="22">
          <cell r="F22">
            <v>224.3</v>
          </cell>
          <cell r="G22">
            <v>153.9</v>
          </cell>
        </row>
        <row r="23">
          <cell r="F23">
            <v>195.9</v>
          </cell>
          <cell r="G23">
            <v>226.3</v>
          </cell>
        </row>
        <row r="26">
          <cell r="F26">
            <v>21901.9</v>
          </cell>
          <cell r="G26">
            <v>17624.8</v>
          </cell>
        </row>
        <row r="27">
          <cell r="F27">
            <v>13284.3</v>
          </cell>
          <cell r="G27">
            <v>13018.4</v>
          </cell>
        </row>
        <row r="29">
          <cell r="F29">
            <v>5006.6000000000004</v>
          </cell>
          <cell r="G29">
            <v>4257.3</v>
          </cell>
        </row>
        <row r="30">
          <cell r="F30">
            <v>2957.2</v>
          </cell>
          <cell r="G30">
            <v>2520.6</v>
          </cell>
        </row>
        <row r="31">
          <cell r="F31">
            <v>4804.8</v>
          </cell>
          <cell r="G31">
            <v>3431.4</v>
          </cell>
        </row>
        <row r="32">
          <cell r="F32">
            <v>168.2</v>
          </cell>
          <cell r="G32">
            <v>251.7</v>
          </cell>
        </row>
        <row r="33">
          <cell r="F33">
            <v>826.3</v>
          </cell>
          <cell r="G33">
            <v>1144.0999999999999</v>
          </cell>
        </row>
        <row r="34">
          <cell r="F34">
            <v>1205.7</v>
          </cell>
          <cell r="G34">
            <v>817.4</v>
          </cell>
        </row>
        <row r="35">
          <cell r="F35">
            <v>459.1</v>
          </cell>
          <cell r="G35">
            <v>382.6</v>
          </cell>
        </row>
        <row r="37">
          <cell r="F37">
            <v>1839</v>
          </cell>
          <cell r="G37">
            <v>1973.2</v>
          </cell>
        </row>
        <row r="38">
          <cell r="F38">
            <v>1196.2</v>
          </cell>
          <cell r="G38">
            <v>661.4</v>
          </cell>
        </row>
        <row r="40">
          <cell r="F40">
            <v>12.6</v>
          </cell>
          <cell r="G40">
            <v>9.6</v>
          </cell>
        </row>
        <row r="41">
          <cell r="F41">
            <v>10.5</v>
          </cell>
          <cell r="G41">
            <v>12.3</v>
          </cell>
        </row>
        <row r="42">
          <cell r="F42">
            <v>98.1</v>
          </cell>
          <cell r="G42">
            <v>102.7</v>
          </cell>
        </row>
        <row r="43">
          <cell r="F43">
            <v>35.200000000000003</v>
          </cell>
          <cell r="G43">
            <v>30.7</v>
          </cell>
        </row>
        <row r="44">
          <cell r="F44">
            <v>0</v>
          </cell>
          <cell r="G44">
            <v>0</v>
          </cell>
        </row>
        <row r="45">
          <cell r="F45">
            <v>258.3</v>
          </cell>
          <cell r="G45">
            <v>271.60000000000002</v>
          </cell>
        </row>
        <row r="48">
          <cell r="F48">
            <v>4516.1000000000004</v>
          </cell>
          <cell r="G48">
            <v>4532.1000000000004</v>
          </cell>
        </row>
        <row r="50">
          <cell r="F50">
            <v>1031.5</v>
          </cell>
          <cell r="G50">
            <v>980.4</v>
          </cell>
        </row>
        <row r="51">
          <cell r="F51">
            <v>15.5</v>
          </cell>
          <cell r="G51">
            <v>14.5</v>
          </cell>
        </row>
        <row r="52">
          <cell r="F52">
            <v>3.5</v>
          </cell>
          <cell r="G52">
            <v>2.5</v>
          </cell>
        </row>
        <row r="53">
          <cell r="F53">
            <v>128.80000000000001</v>
          </cell>
          <cell r="G53">
            <v>132.5</v>
          </cell>
        </row>
        <row r="54">
          <cell r="F54">
            <v>0.1</v>
          </cell>
          <cell r="G54">
            <v>1.9</v>
          </cell>
        </row>
        <row r="55">
          <cell r="F55">
            <v>313.60000000000002</v>
          </cell>
          <cell r="G55">
            <v>352.4</v>
          </cell>
        </row>
        <row r="59">
          <cell r="F59">
            <v>0</v>
          </cell>
          <cell r="G59">
            <v>0</v>
          </cell>
        </row>
        <row r="60">
          <cell r="F60">
            <v>0.9</v>
          </cell>
          <cell r="G60">
            <v>0</v>
          </cell>
        </row>
        <row r="65">
          <cell r="F65">
            <v>98.2</v>
          </cell>
          <cell r="G65">
            <v>81.400000000000006</v>
          </cell>
        </row>
        <row r="66">
          <cell r="F66">
            <v>10.1</v>
          </cell>
          <cell r="G66">
            <v>36.5</v>
          </cell>
        </row>
        <row r="67">
          <cell r="F67">
            <v>22.2</v>
          </cell>
          <cell r="G67">
            <v>143.69999999999999</v>
          </cell>
        </row>
        <row r="68">
          <cell r="F68">
            <v>0.3</v>
          </cell>
          <cell r="G68">
            <v>0</v>
          </cell>
        </row>
        <row r="70">
          <cell r="F70">
            <v>9.6999999999999993</v>
          </cell>
          <cell r="G70">
            <v>7.6</v>
          </cell>
        </row>
        <row r="71">
          <cell r="F71">
            <v>2160.5</v>
          </cell>
          <cell r="G71">
            <v>1994.3</v>
          </cell>
        </row>
        <row r="72">
          <cell r="F72">
            <v>202.4</v>
          </cell>
          <cell r="G72">
            <v>103.3</v>
          </cell>
        </row>
        <row r="74">
          <cell r="F74">
            <v>446.2</v>
          </cell>
          <cell r="G74">
            <v>569.29999999999995</v>
          </cell>
        </row>
        <row r="75">
          <cell r="F75">
            <v>132.1</v>
          </cell>
          <cell r="G75">
            <v>94.1</v>
          </cell>
        </row>
        <row r="76">
          <cell r="F76">
            <v>2.5</v>
          </cell>
          <cell r="G76">
            <v>2.4</v>
          </cell>
        </row>
        <row r="78">
          <cell r="F78">
            <v>4.3</v>
          </cell>
          <cell r="G78">
            <v>3.4</v>
          </cell>
        </row>
        <row r="79">
          <cell r="F79">
            <v>102.7</v>
          </cell>
          <cell r="G79">
            <v>77.5</v>
          </cell>
        </row>
        <row r="80">
          <cell r="F80">
            <v>0</v>
          </cell>
          <cell r="G80">
            <v>0</v>
          </cell>
        </row>
        <row r="84">
          <cell r="F84">
            <v>0</v>
          </cell>
          <cell r="G84">
            <v>0</v>
          </cell>
        </row>
        <row r="85">
          <cell r="F85">
            <v>183.3</v>
          </cell>
          <cell r="G85">
            <v>25.1</v>
          </cell>
        </row>
        <row r="86">
          <cell r="F86">
            <v>457.7</v>
          </cell>
          <cell r="G86">
            <v>218</v>
          </cell>
        </row>
        <row r="87">
          <cell r="F87">
            <v>0</v>
          </cell>
          <cell r="G87">
            <v>0</v>
          </cell>
        </row>
        <row r="88">
          <cell r="F88">
            <v>237.1</v>
          </cell>
          <cell r="G88">
            <v>78.8</v>
          </cell>
        </row>
        <row r="89">
          <cell r="F89">
            <v>88.7</v>
          </cell>
          <cell r="G89">
            <v>68.900000000000006</v>
          </cell>
        </row>
        <row r="91">
          <cell r="F91">
            <v>1014.3</v>
          </cell>
          <cell r="G91">
            <v>883.2</v>
          </cell>
        </row>
        <row r="92">
          <cell r="F92">
            <v>0</v>
          </cell>
          <cell r="G92">
            <v>0</v>
          </cell>
        </row>
        <row r="93">
          <cell r="F93">
            <v>4.3</v>
          </cell>
          <cell r="G93">
            <v>8.1</v>
          </cell>
        </row>
        <row r="96">
          <cell r="F96">
            <v>0</v>
          </cell>
          <cell r="G96">
            <v>31.4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E38B-7F2D-4CE7-A2CE-E8B75505B4F1}">
  <sheetPr>
    <tabColor theme="0"/>
  </sheetPr>
  <dimension ref="A1:J247"/>
  <sheetViews>
    <sheetView showGridLines="0" tabSelected="1" zoomScaleNormal="100" workbookViewId="0">
      <pane xSplit="2" ySplit="8" topLeftCell="C94" activePane="bottomRight" state="frozen"/>
      <selection pane="topRight" activeCell="C1" sqref="C1"/>
      <selection pane="bottomLeft" activeCell="A9" sqref="A9"/>
      <selection pane="bottomRight" activeCell="F110" sqref="F109:F110"/>
    </sheetView>
  </sheetViews>
  <sheetFormatPr baseColWidth="10" defaultColWidth="11.42578125" defaultRowHeight="12.75" x14ac:dyDescent="0.2"/>
  <cols>
    <col min="1" max="1" width="1.5703125" style="40" customWidth="1"/>
    <col min="2" max="2" width="76.85546875" style="2" customWidth="1"/>
    <col min="3" max="3" width="11.42578125" style="2" bestFit="1" customWidth="1"/>
    <col min="4" max="4" width="10.7109375" style="2" customWidth="1"/>
    <col min="5" max="5" width="13.7109375" style="40" customWidth="1"/>
    <col min="6" max="6" width="13.85546875" style="40" customWidth="1"/>
    <col min="7" max="7" width="11.7109375" style="40" customWidth="1"/>
    <col min="8" max="8" width="16.7109375" style="40" customWidth="1"/>
    <col min="9" max="9" width="16" style="40" customWidth="1"/>
    <col min="10" max="10" width="15" style="2" customWidth="1"/>
    <col min="11" max="16384" width="11.42578125" style="2"/>
  </cols>
  <sheetData>
    <row r="1" spans="2:10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9.75" customHeight="1" x14ac:dyDescent="0.25">
      <c r="B2" s="3"/>
      <c r="C2" s="3"/>
      <c r="D2" s="3"/>
      <c r="E2" s="4"/>
      <c r="F2" s="4"/>
      <c r="G2" s="4"/>
      <c r="H2" s="4"/>
      <c r="I2" s="4"/>
      <c r="J2" s="3"/>
    </row>
    <row r="3" spans="2:10" ht="20.25" customHeight="1" x14ac:dyDescent="0.2"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2:10" ht="15.7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2:10" ht="15.75" customHeight="1" x14ac:dyDescent="0.2">
      <c r="B5" s="6" t="s">
        <v>3</v>
      </c>
      <c r="C5" s="6"/>
      <c r="D5" s="6"/>
      <c r="E5" s="6"/>
      <c r="F5" s="6"/>
      <c r="G5" s="6"/>
      <c r="H5" s="6"/>
      <c r="I5" s="6"/>
      <c r="J5" s="6"/>
    </row>
    <row r="6" spans="2:10" ht="15.75" customHeight="1" x14ac:dyDescent="0.2">
      <c r="B6" s="6" t="s">
        <v>4</v>
      </c>
      <c r="C6" s="6"/>
      <c r="D6" s="6"/>
      <c r="E6" s="6"/>
      <c r="F6" s="6"/>
      <c r="G6" s="6"/>
      <c r="H6" s="6"/>
      <c r="I6" s="6"/>
      <c r="J6" s="6"/>
    </row>
    <row r="7" spans="2:10" ht="24" customHeight="1" x14ac:dyDescent="0.2">
      <c r="B7" s="7" t="s">
        <v>5</v>
      </c>
      <c r="C7" s="8">
        <v>2025</v>
      </c>
      <c r="D7" s="9"/>
      <c r="E7" s="10" t="s">
        <v>6</v>
      </c>
      <c r="F7" s="8">
        <v>2025</v>
      </c>
      <c r="G7" s="9"/>
      <c r="H7" s="10" t="s">
        <v>7</v>
      </c>
      <c r="I7" s="10" t="s">
        <v>8</v>
      </c>
      <c r="J7" s="10" t="s">
        <v>9</v>
      </c>
    </row>
    <row r="8" spans="2:10" ht="25.5" customHeight="1" x14ac:dyDescent="0.2">
      <c r="B8" s="11"/>
      <c r="C8" s="12" t="s">
        <v>10</v>
      </c>
      <c r="D8" s="12" t="s">
        <v>11</v>
      </c>
      <c r="E8" s="13"/>
      <c r="F8" s="12" t="s">
        <v>10</v>
      </c>
      <c r="G8" s="12" t="s">
        <v>11</v>
      </c>
      <c r="H8" s="13"/>
      <c r="I8" s="13"/>
      <c r="J8" s="13"/>
    </row>
    <row r="9" spans="2:10" ht="18" customHeight="1" x14ac:dyDescent="0.2">
      <c r="B9" s="14" t="s">
        <v>12</v>
      </c>
      <c r="C9" s="15">
        <f t="shared" ref="C9:H9" si="0">+C10+C56+C57+C61+C81</f>
        <v>108463.60000000002</v>
      </c>
      <c r="D9" s="15">
        <f t="shared" si="0"/>
        <v>88557.599999999991</v>
      </c>
      <c r="E9" s="16">
        <f t="shared" si="0"/>
        <v>197021.19999999998</v>
      </c>
      <c r="F9" s="15">
        <f t="shared" si="0"/>
        <v>109276.85848077553</v>
      </c>
      <c r="G9" s="15">
        <f t="shared" si="0"/>
        <v>88644.873141945282</v>
      </c>
      <c r="H9" s="15">
        <f t="shared" si="0"/>
        <v>197921.71672601457</v>
      </c>
      <c r="I9" s="15">
        <f t="shared" ref="I9:I72" si="1">+E9-H9</f>
        <v>-900.51672601458267</v>
      </c>
      <c r="J9" s="17">
        <f t="shared" ref="J9:J44" si="2">+E9/H9*100</f>
        <v>99.545013684748312</v>
      </c>
    </row>
    <row r="10" spans="2:10" ht="18" customHeight="1" x14ac:dyDescent="0.2">
      <c r="B10" s="14" t="s">
        <v>13</v>
      </c>
      <c r="C10" s="15">
        <f t="shared" ref="C10:G10" si="3">+C11+C16+C25+C47+C54+C55</f>
        <v>103061.20000000003</v>
      </c>
      <c r="D10" s="15">
        <f t="shared" si="3"/>
        <v>83878.5</v>
      </c>
      <c r="E10" s="16">
        <f>+E11+E16+E25+E47+E54+E55</f>
        <v>186939.69999999998</v>
      </c>
      <c r="F10" s="15">
        <f t="shared" si="3"/>
        <v>103669.43507599144</v>
      </c>
      <c r="G10" s="15">
        <f t="shared" si="3"/>
        <v>83256.251634801927</v>
      </c>
      <c r="H10" s="15">
        <f>+H11+H16+H25+H47+H54+H55</f>
        <v>186925.68671079338</v>
      </c>
      <c r="I10" s="15">
        <f t="shared" si="1"/>
        <v>14.013289206603076</v>
      </c>
      <c r="J10" s="17">
        <f t="shared" si="2"/>
        <v>100.00749671671838</v>
      </c>
    </row>
    <row r="11" spans="2:10" ht="18" customHeight="1" x14ac:dyDescent="0.2">
      <c r="B11" s="18" t="s">
        <v>14</v>
      </c>
      <c r="C11" s="15">
        <f t="shared" ref="C11:F11" si="4">SUM(C12:C15)</f>
        <v>39449.800000000003</v>
      </c>
      <c r="D11" s="15">
        <f t="shared" ref="D11" si="5">SUM(D12:D15)</f>
        <v>27934.600000000002</v>
      </c>
      <c r="E11" s="16">
        <f>SUM(E12:E15)</f>
        <v>67384.399999999994</v>
      </c>
      <c r="F11" s="15">
        <f t="shared" si="4"/>
        <v>37949.688885725336</v>
      </c>
      <c r="G11" s="15">
        <f t="shared" ref="G11" si="6">SUM(G12:G15)</f>
        <v>26490.658280467524</v>
      </c>
      <c r="H11" s="15">
        <f>SUM(H12:H15)</f>
        <v>64440.347166192856</v>
      </c>
      <c r="I11" s="15">
        <f t="shared" si="1"/>
        <v>2944.0528338071381</v>
      </c>
      <c r="J11" s="17">
        <f t="shared" si="2"/>
        <v>104.56864831316686</v>
      </c>
    </row>
    <row r="12" spans="2:10" ht="18" customHeight="1" x14ac:dyDescent="0.2">
      <c r="B12" s="19" t="s">
        <v>15</v>
      </c>
      <c r="C12" s="20">
        <f>+[1]PP!F11</f>
        <v>12908.9</v>
      </c>
      <c r="D12" s="20">
        <f>+[1]PP!G11</f>
        <v>11313.6</v>
      </c>
      <c r="E12" s="21">
        <f>SUM(C12:D12)</f>
        <v>24222.5</v>
      </c>
      <c r="F12" s="20">
        <v>12583.965682354908</v>
      </c>
      <c r="G12" s="20">
        <v>10768.470042923467</v>
      </c>
      <c r="H12" s="20">
        <f>SUM(F12:G12)</f>
        <v>23352.435725278374</v>
      </c>
      <c r="I12" s="20">
        <f t="shared" si="1"/>
        <v>870.06427472162613</v>
      </c>
      <c r="J12" s="22">
        <f t="shared" si="2"/>
        <v>103.7257966790154</v>
      </c>
    </row>
    <row r="13" spans="2:10" ht="18" customHeight="1" x14ac:dyDescent="0.2">
      <c r="B13" s="19" t="s">
        <v>16</v>
      </c>
      <c r="C13" s="20">
        <f>+[1]PP!F12</f>
        <v>17302</v>
      </c>
      <c r="D13" s="20">
        <f>+[1]PP!G12</f>
        <v>12300.8</v>
      </c>
      <c r="E13" s="21">
        <f>SUM(C13:D13)</f>
        <v>29602.799999999999</v>
      </c>
      <c r="F13" s="20">
        <v>16654.246632491289</v>
      </c>
      <c r="G13" s="20">
        <v>11458.406733360807</v>
      </c>
      <c r="H13" s="20">
        <f>SUM(F13:G13)</f>
        <v>28112.653365852097</v>
      </c>
      <c r="I13" s="20">
        <f t="shared" si="1"/>
        <v>1490.1466341479027</v>
      </c>
      <c r="J13" s="22">
        <f t="shared" si="2"/>
        <v>105.30062607309047</v>
      </c>
    </row>
    <row r="14" spans="2:10" ht="18" customHeight="1" x14ac:dyDescent="0.2">
      <c r="B14" s="19" t="s">
        <v>17</v>
      </c>
      <c r="C14" s="20">
        <f>+[1]PP!F13</f>
        <v>9006.4</v>
      </c>
      <c r="D14" s="20">
        <f>+[1]PP!G13</f>
        <v>4037.7</v>
      </c>
      <c r="E14" s="21">
        <f>SUM(C14:D14)</f>
        <v>13044.099999999999</v>
      </c>
      <c r="F14" s="20">
        <v>8500.3596387304351</v>
      </c>
      <c r="G14" s="20">
        <v>4103.435332820457</v>
      </c>
      <c r="H14" s="20">
        <f>SUM(F14:G14)</f>
        <v>12603.794971550891</v>
      </c>
      <c r="I14" s="20">
        <f t="shared" si="1"/>
        <v>440.30502844910734</v>
      </c>
      <c r="J14" s="22">
        <f t="shared" si="2"/>
        <v>103.49343217215892</v>
      </c>
    </row>
    <row r="15" spans="2:10" ht="18" customHeight="1" x14ac:dyDescent="0.2">
      <c r="B15" s="19" t="s">
        <v>18</v>
      </c>
      <c r="C15" s="20">
        <f>+[1]PP!F14</f>
        <v>232.5</v>
      </c>
      <c r="D15" s="20">
        <f>+[1]PP!G14</f>
        <v>282.5</v>
      </c>
      <c r="E15" s="21">
        <f>SUM(C15:D15)</f>
        <v>515</v>
      </c>
      <c r="F15" s="20">
        <v>211.11693214869982</v>
      </c>
      <c r="G15" s="20">
        <v>160.3461713627924</v>
      </c>
      <c r="H15" s="20">
        <f>SUM(F15:G15)</f>
        <v>371.46310351149225</v>
      </c>
      <c r="I15" s="20">
        <f t="shared" si="1"/>
        <v>143.53689648850775</v>
      </c>
      <c r="J15" s="22">
        <f t="shared" si="2"/>
        <v>138.64095656651591</v>
      </c>
    </row>
    <row r="16" spans="2:10" ht="18" customHeight="1" x14ac:dyDescent="0.2">
      <c r="B16" s="14" t="s">
        <v>19</v>
      </c>
      <c r="C16" s="23">
        <f>+C17+C24</f>
        <v>3851.9</v>
      </c>
      <c r="D16" s="23">
        <f t="shared" ref="D16" si="7">+D17+D24</f>
        <v>3770.2000000000003</v>
      </c>
      <c r="E16" s="24">
        <f>+E17+E24</f>
        <v>7622.0999999999995</v>
      </c>
      <c r="F16" s="23">
        <f t="shared" ref="F16:G16" si="8">+F17+F24</f>
        <v>3817.7125590652531</v>
      </c>
      <c r="G16" s="23">
        <f t="shared" si="8"/>
        <v>3945.1661851402491</v>
      </c>
      <c r="H16" s="23">
        <f>+H17+H24</f>
        <v>7762.8787442055027</v>
      </c>
      <c r="I16" s="23">
        <f t="shared" si="1"/>
        <v>-140.77874420550324</v>
      </c>
      <c r="J16" s="25">
        <f t="shared" si="2"/>
        <v>98.186513678181754</v>
      </c>
    </row>
    <row r="17" spans="2:10" ht="18" customHeight="1" x14ac:dyDescent="0.2">
      <c r="B17" s="26" t="s">
        <v>20</v>
      </c>
      <c r="C17" s="23">
        <f>SUM(C18:C23)</f>
        <v>3656</v>
      </c>
      <c r="D17" s="23">
        <f t="shared" ref="D17" si="9">SUM(D18:D23)</f>
        <v>3543.9</v>
      </c>
      <c r="E17" s="24">
        <f>SUM(E18:E23)</f>
        <v>7199.9</v>
      </c>
      <c r="F17" s="23">
        <f t="shared" ref="F17:G17" si="10">SUM(F18:F23)</f>
        <v>3666.9664052209728</v>
      </c>
      <c r="G17" s="23">
        <f t="shared" si="10"/>
        <v>3762.1124136375274</v>
      </c>
      <c r="H17" s="23">
        <f>SUM(H18:H23)</f>
        <v>7429.0788188585002</v>
      </c>
      <c r="I17" s="23">
        <f t="shared" si="1"/>
        <v>-229.17881885850056</v>
      </c>
      <c r="J17" s="25">
        <f t="shared" si="2"/>
        <v>96.91511122110137</v>
      </c>
    </row>
    <row r="18" spans="2:10" ht="18" customHeight="1" x14ac:dyDescent="0.2">
      <c r="B18" s="27" t="s">
        <v>21</v>
      </c>
      <c r="C18" s="28">
        <f>+[1]PP!F17</f>
        <v>133.5</v>
      </c>
      <c r="D18" s="28">
        <f>+[1]PP!G17</f>
        <v>511.2</v>
      </c>
      <c r="E18" s="21">
        <f t="shared" ref="E18:E24" si="11">SUM(C18:D18)</f>
        <v>644.70000000000005</v>
      </c>
      <c r="F18" s="29">
        <v>165.74873770105796</v>
      </c>
      <c r="G18" s="29">
        <v>498.98255559307108</v>
      </c>
      <c r="H18" s="29">
        <f t="shared" ref="H18:H24" si="12">SUM(F18:G18)</f>
        <v>664.73129329412905</v>
      </c>
      <c r="I18" s="29">
        <f t="shared" si="1"/>
        <v>-20.031293294129</v>
      </c>
      <c r="J18" s="22">
        <f t="shared" si="2"/>
        <v>96.986557802196685</v>
      </c>
    </row>
    <row r="19" spans="2:10" ht="18" customHeight="1" x14ac:dyDescent="0.2">
      <c r="B19" s="27" t="s">
        <v>22</v>
      </c>
      <c r="C19" s="28">
        <f>+[1]PP!F18</f>
        <v>280.8</v>
      </c>
      <c r="D19" s="28">
        <f>+[1]PP!G18</f>
        <v>144.80000000000001</v>
      </c>
      <c r="E19" s="21">
        <f t="shared" si="11"/>
        <v>425.6</v>
      </c>
      <c r="F19" s="29">
        <v>413.90891208702732</v>
      </c>
      <c r="G19" s="29">
        <v>209.83771658110138</v>
      </c>
      <c r="H19" s="29">
        <f t="shared" si="12"/>
        <v>623.74662866812866</v>
      </c>
      <c r="I19" s="29">
        <f t="shared" si="1"/>
        <v>-198.14662866812864</v>
      </c>
      <c r="J19" s="22">
        <f t="shared" si="2"/>
        <v>68.232833724291794</v>
      </c>
    </row>
    <row r="20" spans="2:10" ht="18" customHeight="1" x14ac:dyDescent="0.2">
      <c r="B20" s="27" t="s">
        <v>23</v>
      </c>
      <c r="C20" s="28">
        <f>+[1]PP!F19</f>
        <v>1004.4</v>
      </c>
      <c r="D20" s="28">
        <f>+[1]PP!G19</f>
        <v>1046.7</v>
      </c>
      <c r="E20" s="21">
        <f t="shared" si="11"/>
        <v>2051.1</v>
      </c>
      <c r="F20" s="29">
        <v>959.68216033381702</v>
      </c>
      <c r="G20" s="29">
        <v>1214.1377023867853</v>
      </c>
      <c r="H20" s="29">
        <f t="shared" si="12"/>
        <v>2173.8198627206025</v>
      </c>
      <c r="I20" s="29">
        <f t="shared" si="1"/>
        <v>-122.71986272060258</v>
      </c>
      <c r="J20" s="22">
        <f t="shared" si="2"/>
        <v>94.354644337134047</v>
      </c>
    </row>
    <row r="21" spans="2:10" ht="18" customHeight="1" x14ac:dyDescent="0.2">
      <c r="B21" s="30" t="s">
        <v>24</v>
      </c>
      <c r="C21" s="28">
        <f>+[1]PP!F20</f>
        <v>220.4</v>
      </c>
      <c r="D21" s="28">
        <f>+[1]PP!G20</f>
        <v>216.7</v>
      </c>
      <c r="E21" s="21">
        <f t="shared" si="11"/>
        <v>437.1</v>
      </c>
      <c r="F21" s="20">
        <v>232.95864699279463</v>
      </c>
      <c r="G21" s="20">
        <v>221.46324575342652</v>
      </c>
      <c r="H21" s="29">
        <f t="shared" si="12"/>
        <v>454.42189274622115</v>
      </c>
      <c r="I21" s="20">
        <f t="shared" si="1"/>
        <v>-17.321892746221124</v>
      </c>
      <c r="J21" s="22">
        <f t="shared" si="2"/>
        <v>96.188147397226132</v>
      </c>
    </row>
    <row r="22" spans="2:10" ht="18" customHeight="1" x14ac:dyDescent="0.2">
      <c r="B22" s="27" t="s">
        <v>25</v>
      </c>
      <c r="C22" s="28">
        <f>+[1]PP!F21</f>
        <v>1792.6</v>
      </c>
      <c r="D22" s="28">
        <f>+[1]PP!G21</f>
        <v>1470.6</v>
      </c>
      <c r="E22" s="21">
        <f t="shared" si="11"/>
        <v>3263.2</v>
      </c>
      <c r="F22" s="20">
        <v>1744.7541528431823</v>
      </c>
      <c r="G22" s="20">
        <v>1403.8819588326505</v>
      </c>
      <c r="H22" s="29">
        <f t="shared" si="12"/>
        <v>3148.6361116758326</v>
      </c>
      <c r="I22" s="20">
        <f t="shared" si="1"/>
        <v>114.56388832416724</v>
      </c>
      <c r="J22" s="22">
        <f t="shared" si="2"/>
        <v>103.63852424544517</v>
      </c>
    </row>
    <row r="23" spans="2:10" ht="18" customHeight="1" x14ac:dyDescent="0.2">
      <c r="B23" s="30" t="s">
        <v>26</v>
      </c>
      <c r="C23" s="28">
        <f>+[1]PP!F22</f>
        <v>224.3</v>
      </c>
      <c r="D23" s="28">
        <f>+[1]PP!G22</f>
        <v>153.9</v>
      </c>
      <c r="E23" s="21">
        <f t="shared" si="11"/>
        <v>378.20000000000005</v>
      </c>
      <c r="F23" s="20">
        <v>149.91379526309345</v>
      </c>
      <c r="G23" s="20">
        <v>213.80923449049277</v>
      </c>
      <c r="H23" s="29">
        <f t="shared" si="12"/>
        <v>363.72302975358622</v>
      </c>
      <c r="I23" s="20">
        <f t="shared" si="1"/>
        <v>14.476970246413828</v>
      </c>
      <c r="J23" s="22">
        <f t="shared" si="2"/>
        <v>103.98021820510559</v>
      </c>
    </row>
    <row r="24" spans="2:10" ht="18" customHeight="1" x14ac:dyDescent="0.2">
      <c r="B24" s="26" t="s">
        <v>27</v>
      </c>
      <c r="C24" s="23">
        <f>+[1]PP!F23</f>
        <v>195.9</v>
      </c>
      <c r="D24" s="23">
        <f>+[1]PP!G23</f>
        <v>226.3</v>
      </c>
      <c r="E24" s="16">
        <f t="shared" si="11"/>
        <v>422.20000000000005</v>
      </c>
      <c r="F24" s="15">
        <v>150.7461538442804</v>
      </c>
      <c r="G24" s="15">
        <v>183.0537715027219</v>
      </c>
      <c r="H24" s="15">
        <f t="shared" si="12"/>
        <v>333.79992534700227</v>
      </c>
      <c r="I24" s="15">
        <f t="shared" si="1"/>
        <v>88.400074652997773</v>
      </c>
      <c r="J24" s="17">
        <f t="shared" si="2"/>
        <v>126.48295219392315</v>
      </c>
    </row>
    <row r="25" spans="2:10" ht="18" customHeight="1" x14ac:dyDescent="0.2">
      <c r="B25" s="18" t="s">
        <v>28</v>
      </c>
      <c r="C25" s="15">
        <f>+C26+C29+C37+C46</f>
        <v>54064</v>
      </c>
      <c r="D25" s="15">
        <f t="shared" ref="D25" si="13">+D26+D29+D37+D46</f>
        <v>46509.799999999996</v>
      </c>
      <c r="E25" s="16">
        <f>+E26+E29+E37+E46</f>
        <v>100573.79999999999</v>
      </c>
      <c r="F25" s="15">
        <f t="shared" ref="F25:G25" si="14">+F26+F29+F37+F46</f>
        <v>56189.682094322074</v>
      </c>
      <c r="G25" s="15">
        <f t="shared" si="14"/>
        <v>47305.039914067784</v>
      </c>
      <c r="H25" s="15">
        <f>+H26+H29+H37+H46</f>
        <v>103494.72200838987</v>
      </c>
      <c r="I25" s="15">
        <f t="shared" si="1"/>
        <v>-2920.9220083898836</v>
      </c>
      <c r="J25" s="17">
        <f t="shared" si="2"/>
        <v>97.177709209023149</v>
      </c>
    </row>
    <row r="26" spans="2:10" ht="18" customHeight="1" x14ac:dyDescent="0.2">
      <c r="B26" s="31" t="s">
        <v>29</v>
      </c>
      <c r="C26" s="15">
        <f>+C27+C28</f>
        <v>35186.199999999997</v>
      </c>
      <c r="D26" s="15">
        <f t="shared" ref="D26" si="15">+D27+D28</f>
        <v>30643.199999999997</v>
      </c>
      <c r="E26" s="16">
        <f>+E27+E28</f>
        <v>65829.399999999994</v>
      </c>
      <c r="F26" s="15">
        <f t="shared" ref="F26:G26" si="16">+F27+F28</f>
        <v>35611.769366449218</v>
      </c>
      <c r="G26" s="15">
        <f t="shared" si="16"/>
        <v>30392.610242195329</v>
      </c>
      <c r="H26" s="15">
        <f>+H27+H28</f>
        <v>66004.379608644551</v>
      </c>
      <c r="I26" s="15">
        <f t="shared" si="1"/>
        <v>-174.97960864455672</v>
      </c>
      <c r="J26" s="17">
        <f t="shared" si="2"/>
        <v>99.734896972470537</v>
      </c>
    </row>
    <row r="27" spans="2:10" ht="18" customHeight="1" x14ac:dyDescent="0.2">
      <c r="B27" s="32" t="s">
        <v>30</v>
      </c>
      <c r="C27" s="20">
        <f>+[1]PP!F26</f>
        <v>21901.9</v>
      </c>
      <c r="D27" s="20">
        <f>+[1]PP!G26</f>
        <v>17624.8</v>
      </c>
      <c r="E27" s="21">
        <f>SUM(C27:D27)</f>
        <v>39526.699999999997</v>
      </c>
      <c r="F27" s="20">
        <v>22919.393513689367</v>
      </c>
      <c r="G27" s="20">
        <v>17655.079454018323</v>
      </c>
      <c r="H27" s="20">
        <f>SUM(F27:G27)</f>
        <v>40574.47296770769</v>
      </c>
      <c r="I27" s="20">
        <f t="shared" si="1"/>
        <v>-1047.7729677076932</v>
      </c>
      <c r="J27" s="22">
        <f t="shared" si="2"/>
        <v>97.417654768944033</v>
      </c>
    </row>
    <row r="28" spans="2:10" ht="18" customHeight="1" x14ac:dyDescent="0.2">
      <c r="B28" s="32" t="s">
        <v>31</v>
      </c>
      <c r="C28" s="20">
        <f>+[1]PP!F27</f>
        <v>13284.3</v>
      </c>
      <c r="D28" s="20">
        <f>+[1]PP!G27</f>
        <v>13018.4</v>
      </c>
      <c r="E28" s="21">
        <f>SUM(C28:D28)</f>
        <v>26302.699999999997</v>
      </c>
      <c r="F28" s="20">
        <v>12692.375852759849</v>
      </c>
      <c r="G28" s="20">
        <v>12737.530788177006</v>
      </c>
      <c r="H28" s="20">
        <f>SUM(F28:G28)</f>
        <v>25429.906640936853</v>
      </c>
      <c r="I28" s="20">
        <f t="shared" si="1"/>
        <v>872.79335906314373</v>
      </c>
      <c r="J28" s="22">
        <f t="shared" si="2"/>
        <v>103.43215321781058</v>
      </c>
    </row>
    <row r="29" spans="2:10" ht="18" customHeight="1" x14ac:dyDescent="0.2">
      <c r="B29" s="33" t="s">
        <v>32</v>
      </c>
      <c r="C29" s="15">
        <f>SUM(C30:C36)</f>
        <v>15427.900000000001</v>
      </c>
      <c r="D29" s="15">
        <f t="shared" ref="D29" si="17">SUM(D30:D36)</f>
        <v>12805.1</v>
      </c>
      <c r="E29" s="16">
        <f>SUM(E30:E36)</f>
        <v>28233.000000000004</v>
      </c>
      <c r="F29" s="15">
        <f t="shared" ref="F29:G29" si="18">SUM(F30:F36)</f>
        <v>17234.693724832694</v>
      </c>
      <c r="G29" s="15">
        <f t="shared" si="18"/>
        <v>13704.094539095066</v>
      </c>
      <c r="H29" s="15">
        <f>SUM(H30:H36)</f>
        <v>30938.788263927763</v>
      </c>
      <c r="I29" s="15">
        <f t="shared" si="1"/>
        <v>-2705.7882639277595</v>
      </c>
      <c r="J29" s="17">
        <f t="shared" si="2"/>
        <v>91.254381907766884</v>
      </c>
    </row>
    <row r="30" spans="2:10" ht="18" customHeight="1" x14ac:dyDescent="0.2">
      <c r="B30" s="32" t="s">
        <v>33</v>
      </c>
      <c r="C30" s="20">
        <f>+[1]PP!F29</f>
        <v>5006.6000000000004</v>
      </c>
      <c r="D30" s="20">
        <f>+[1]PP!G29</f>
        <v>4257.3</v>
      </c>
      <c r="E30" s="21">
        <f t="shared" ref="E30:E36" si="19">SUM(C30:D30)</f>
        <v>9263.9000000000015</v>
      </c>
      <c r="F30" s="29">
        <v>5616.9149095760813</v>
      </c>
      <c r="G30" s="29">
        <v>4521.6677396642144</v>
      </c>
      <c r="H30" s="29">
        <f t="shared" ref="H30:H36" si="20">SUM(F30:G30)</f>
        <v>10138.582649240296</v>
      </c>
      <c r="I30" s="29">
        <f t="shared" si="1"/>
        <v>-874.68264924029427</v>
      </c>
      <c r="J30" s="22">
        <f t="shared" si="2"/>
        <v>91.372732466644763</v>
      </c>
    </row>
    <row r="31" spans="2:10" ht="18" customHeight="1" x14ac:dyDescent="0.2">
      <c r="B31" s="32" t="s">
        <v>34</v>
      </c>
      <c r="C31" s="20">
        <f>+[1]PP!F30</f>
        <v>2957.2</v>
      </c>
      <c r="D31" s="20">
        <f>+[1]PP!G30</f>
        <v>2520.6</v>
      </c>
      <c r="E31" s="21">
        <f t="shared" si="19"/>
        <v>5477.7999999999993</v>
      </c>
      <c r="F31" s="29">
        <v>3486.7534685338687</v>
      </c>
      <c r="G31" s="29">
        <v>2820.4752655431735</v>
      </c>
      <c r="H31" s="29">
        <f t="shared" si="20"/>
        <v>6307.2287340770417</v>
      </c>
      <c r="I31" s="29">
        <f t="shared" si="1"/>
        <v>-829.42873407704246</v>
      </c>
      <c r="J31" s="22">
        <f t="shared" si="2"/>
        <v>86.849553598781668</v>
      </c>
    </row>
    <row r="32" spans="2:10" ht="18" customHeight="1" x14ac:dyDescent="0.2">
      <c r="B32" s="32" t="s">
        <v>35</v>
      </c>
      <c r="C32" s="20">
        <f>+[1]PP!F31</f>
        <v>4804.8</v>
      </c>
      <c r="D32" s="20">
        <f>+[1]PP!G31</f>
        <v>3431.4</v>
      </c>
      <c r="E32" s="21">
        <f t="shared" si="19"/>
        <v>8236.2000000000007</v>
      </c>
      <c r="F32" s="20">
        <v>5210.3066061739464</v>
      </c>
      <c r="G32" s="20">
        <v>3754.4915858601676</v>
      </c>
      <c r="H32" s="29">
        <f t="shared" si="20"/>
        <v>8964.7981920341135</v>
      </c>
      <c r="I32" s="20">
        <f t="shared" si="1"/>
        <v>-728.5981920341128</v>
      </c>
      <c r="J32" s="22">
        <f t="shared" si="2"/>
        <v>91.872676033225972</v>
      </c>
    </row>
    <row r="33" spans="2:10" ht="18" customHeight="1" x14ac:dyDescent="0.2">
      <c r="B33" s="32" t="s">
        <v>36</v>
      </c>
      <c r="C33" s="20">
        <f>+[1]PP!F32</f>
        <v>168.2</v>
      </c>
      <c r="D33" s="20">
        <f>+[1]PP!G32</f>
        <v>251.7</v>
      </c>
      <c r="E33" s="21">
        <f t="shared" si="19"/>
        <v>419.9</v>
      </c>
      <c r="F33" s="20">
        <v>163.32075593756534</v>
      </c>
      <c r="G33" s="20">
        <v>243.25561248357246</v>
      </c>
      <c r="H33" s="29">
        <f t="shared" si="20"/>
        <v>406.57636842113777</v>
      </c>
      <c r="I33" s="20">
        <f t="shared" si="1"/>
        <v>13.323631578862205</v>
      </c>
      <c r="J33" s="22">
        <f t="shared" si="2"/>
        <v>103.27703049505853</v>
      </c>
    </row>
    <row r="34" spans="2:10" ht="18" customHeight="1" x14ac:dyDescent="0.2">
      <c r="B34" s="32" t="s">
        <v>37</v>
      </c>
      <c r="C34" s="20">
        <f>+[1]PP!F33</f>
        <v>826.3</v>
      </c>
      <c r="D34" s="20">
        <f>+[1]PP!G33</f>
        <v>1144.0999999999999</v>
      </c>
      <c r="E34" s="21">
        <f t="shared" si="19"/>
        <v>1970.3999999999999</v>
      </c>
      <c r="F34" s="20">
        <v>851.66762077751059</v>
      </c>
      <c r="G34" s="20">
        <v>827.63371577124815</v>
      </c>
      <c r="H34" s="29">
        <f t="shared" si="20"/>
        <v>1679.3013365487586</v>
      </c>
      <c r="I34" s="20">
        <f t="shared" si="1"/>
        <v>291.09866345124124</v>
      </c>
      <c r="J34" s="22">
        <f t="shared" si="2"/>
        <v>117.33451031781451</v>
      </c>
    </row>
    <row r="35" spans="2:10" ht="18" customHeight="1" x14ac:dyDescent="0.2">
      <c r="B35" s="32" t="s">
        <v>38</v>
      </c>
      <c r="C35" s="20">
        <f>+[1]PP!F34</f>
        <v>1205.7</v>
      </c>
      <c r="D35" s="20">
        <f>+[1]PP!G34</f>
        <v>817.4</v>
      </c>
      <c r="E35" s="21">
        <f t="shared" si="19"/>
        <v>2023.1</v>
      </c>
      <c r="F35" s="20">
        <v>1288.5775960496126</v>
      </c>
      <c r="G35" s="20">
        <v>899.41061063225936</v>
      </c>
      <c r="H35" s="29">
        <f t="shared" si="20"/>
        <v>2187.9882066818718</v>
      </c>
      <c r="I35" s="20">
        <f t="shared" si="1"/>
        <v>-164.88820668187191</v>
      </c>
      <c r="J35" s="22">
        <f t="shared" si="2"/>
        <v>92.46393530923423</v>
      </c>
    </row>
    <row r="36" spans="2:10" ht="18" customHeight="1" x14ac:dyDescent="0.2">
      <c r="B36" s="32" t="s">
        <v>26</v>
      </c>
      <c r="C36" s="20">
        <f>+[1]PP!F35</f>
        <v>459.1</v>
      </c>
      <c r="D36" s="20">
        <f>+[1]PP!G35</f>
        <v>382.6</v>
      </c>
      <c r="E36" s="21">
        <f t="shared" si="19"/>
        <v>841.7</v>
      </c>
      <c r="F36" s="20">
        <v>617.15276778410828</v>
      </c>
      <c r="G36" s="20">
        <v>637.16000914043138</v>
      </c>
      <c r="H36" s="29">
        <f t="shared" si="20"/>
        <v>1254.3127769245398</v>
      </c>
      <c r="I36" s="20">
        <f t="shared" si="1"/>
        <v>-412.61277692453973</v>
      </c>
      <c r="J36" s="22">
        <f t="shared" si="2"/>
        <v>67.104474695998192</v>
      </c>
    </row>
    <row r="37" spans="2:10" ht="18" customHeight="1" x14ac:dyDescent="0.2">
      <c r="B37" s="31" t="s">
        <v>39</v>
      </c>
      <c r="C37" s="15">
        <f>+C38+C39+C40+C43+C44+C45</f>
        <v>3191.5999999999995</v>
      </c>
      <c r="D37" s="15">
        <f t="shared" ref="D37:F37" si="21">+D38+D39+D40+D43+D44+D45</f>
        <v>2789.8999999999996</v>
      </c>
      <c r="E37" s="15">
        <f>+E38+E39+E40+E43+E44+E45</f>
        <v>5981.4999999999991</v>
      </c>
      <c r="F37" s="15">
        <f t="shared" si="21"/>
        <v>3132.2374808817644</v>
      </c>
      <c r="G37" s="15">
        <f>+G38+G39+G40+G43+G44+G45</f>
        <v>2968.9608972858755</v>
      </c>
      <c r="H37" s="15">
        <f>+H38+H39+H40+H43+H44+H45</f>
        <v>6101.1983781676381</v>
      </c>
      <c r="I37" s="15">
        <f t="shared" si="1"/>
        <v>-119.69837816763902</v>
      </c>
      <c r="J37" s="17">
        <f t="shared" si="2"/>
        <v>98.038116928045412</v>
      </c>
    </row>
    <row r="38" spans="2:10" ht="18" customHeight="1" x14ac:dyDescent="0.2">
      <c r="B38" s="32" t="s">
        <v>40</v>
      </c>
      <c r="C38" s="20">
        <f>+[1]PP!F37</f>
        <v>1839</v>
      </c>
      <c r="D38" s="20">
        <f>+[1]PP!G37</f>
        <v>1973.2</v>
      </c>
      <c r="E38" s="21">
        <f>SUM(C38:D38)</f>
        <v>3812.2</v>
      </c>
      <c r="F38" s="20">
        <v>1730.7209693542245</v>
      </c>
      <c r="G38" s="20">
        <v>2008.0399898219907</v>
      </c>
      <c r="H38" s="20">
        <f>SUM(F38:G38)</f>
        <v>3738.7609591762152</v>
      </c>
      <c r="I38" s="20">
        <f t="shared" si="1"/>
        <v>73.43904082378458</v>
      </c>
      <c r="J38" s="22">
        <f t="shared" si="2"/>
        <v>101.96426146591533</v>
      </c>
    </row>
    <row r="39" spans="2:10" ht="18" customHeight="1" x14ac:dyDescent="0.2">
      <c r="B39" s="32" t="s">
        <v>41</v>
      </c>
      <c r="C39" s="20">
        <f>+[1]PP!F38</f>
        <v>1196.2</v>
      </c>
      <c r="D39" s="20">
        <f>+[1]PP!G38</f>
        <v>661.4</v>
      </c>
      <c r="E39" s="21">
        <f>SUM(C39:D39)</f>
        <v>1857.6</v>
      </c>
      <c r="F39" s="20">
        <v>1187.0506237508614</v>
      </c>
      <c r="G39" s="20">
        <v>752.41871533313986</v>
      </c>
      <c r="H39" s="20">
        <f>SUM(F39:G39)</f>
        <v>1939.4693390840011</v>
      </c>
      <c r="I39" s="20">
        <f t="shared" si="1"/>
        <v>-81.86933908400124</v>
      </c>
      <c r="J39" s="22">
        <f t="shared" si="2"/>
        <v>95.77877631606863</v>
      </c>
    </row>
    <row r="40" spans="2:10" ht="18" customHeight="1" x14ac:dyDescent="0.2">
      <c r="B40" s="34" t="s">
        <v>42</v>
      </c>
      <c r="C40" s="15">
        <f>+C41+C42</f>
        <v>23.1</v>
      </c>
      <c r="D40" s="15">
        <f t="shared" ref="D40:H40" si="22">+D41+D42</f>
        <v>21.9</v>
      </c>
      <c r="E40" s="15">
        <f t="shared" si="22"/>
        <v>45</v>
      </c>
      <c r="F40" s="15">
        <f t="shared" si="22"/>
        <v>64.27442847428425</v>
      </c>
      <c r="G40" s="15">
        <f t="shared" si="22"/>
        <v>61.31143781454557</v>
      </c>
      <c r="H40" s="15">
        <f t="shared" si="22"/>
        <v>125.58586628882982</v>
      </c>
      <c r="I40" s="15">
        <f t="shared" si="1"/>
        <v>-80.58586628882982</v>
      </c>
      <c r="J40" s="17">
        <f t="shared" si="2"/>
        <v>35.832057642940754</v>
      </c>
    </row>
    <row r="41" spans="2:10" ht="18" customHeight="1" x14ac:dyDescent="0.2">
      <c r="B41" s="35" t="s">
        <v>43</v>
      </c>
      <c r="C41" s="20">
        <f>+[1]PP!F40</f>
        <v>12.6</v>
      </c>
      <c r="D41" s="20">
        <f>+[1]PP!G40</f>
        <v>9.6</v>
      </c>
      <c r="E41" s="21">
        <f t="shared" ref="E41:E46" si="23">SUM(C41:D41)</f>
        <v>22.2</v>
      </c>
      <c r="F41" s="21">
        <v>36.867262474284246</v>
      </c>
      <c r="G41" s="21">
        <v>29.605452814545576</v>
      </c>
      <c r="H41" s="20">
        <f t="shared" ref="H41:H46" si="24">SUM(F41:G41)</f>
        <v>66.472715288829818</v>
      </c>
      <c r="I41" s="20">
        <f t="shared" si="1"/>
        <v>-44.272715288829815</v>
      </c>
      <c r="J41" s="22">
        <f t="shared" si="2"/>
        <v>33.397161381988141</v>
      </c>
    </row>
    <row r="42" spans="2:10" ht="18" customHeight="1" x14ac:dyDescent="0.2">
      <c r="B42" s="36" t="s">
        <v>44</v>
      </c>
      <c r="C42" s="37">
        <f>+[1]PP!F41</f>
        <v>10.5</v>
      </c>
      <c r="D42" s="37">
        <f>+[1]PP!G41</f>
        <v>12.3</v>
      </c>
      <c r="E42" s="37">
        <f t="shared" si="23"/>
        <v>22.8</v>
      </c>
      <c r="F42" s="37">
        <v>27.407166</v>
      </c>
      <c r="G42" s="37">
        <v>31.705984999999998</v>
      </c>
      <c r="H42" s="37">
        <f t="shared" si="24"/>
        <v>59.113151000000002</v>
      </c>
      <c r="I42" s="37">
        <f t="shared" si="1"/>
        <v>-36.313151000000005</v>
      </c>
      <c r="J42" s="38">
        <f t="shared" si="2"/>
        <v>38.5700975405625</v>
      </c>
    </row>
    <row r="43" spans="2:10" ht="18" customHeight="1" x14ac:dyDescent="0.2">
      <c r="B43" s="32" t="s">
        <v>45</v>
      </c>
      <c r="C43" s="20">
        <f>+[1]PP!F42</f>
        <v>98.1</v>
      </c>
      <c r="D43" s="20">
        <f>+[1]PP!G42</f>
        <v>102.7</v>
      </c>
      <c r="E43" s="21">
        <f t="shared" si="23"/>
        <v>200.8</v>
      </c>
      <c r="F43" s="20">
        <v>111.88949986734626</v>
      </c>
      <c r="G43" s="20">
        <v>109.65403733362925</v>
      </c>
      <c r="H43" s="20">
        <f t="shared" si="24"/>
        <v>221.54353720097549</v>
      </c>
      <c r="I43" s="20">
        <f t="shared" si="1"/>
        <v>-20.743537200975481</v>
      </c>
      <c r="J43" s="22">
        <f t="shared" si="2"/>
        <v>90.636812311000625</v>
      </c>
    </row>
    <row r="44" spans="2:10" ht="18" customHeight="1" x14ac:dyDescent="0.2">
      <c r="B44" s="32" t="s">
        <v>46</v>
      </c>
      <c r="C44" s="20">
        <f>+[1]PP!F43</f>
        <v>35.200000000000003</v>
      </c>
      <c r="D44" s="20">
        <f>+[1]PP!G43</f>
        <v>30.7</v>
      </c>
      <c r="E44" s="21">
        <f t="shared" si="23"/>
        <v>65.900000000000006</v>
      </c>
      <c r="F44" s="20">
        <v>38.301959435047529</v>
      </c>
      <c r="G44" s="20">
        <v>37.536716982569779</v>
      </c>
      <c r="H44" s="20">
        <f t="shared" si="24"/>
        <v>75.838676417617307</v>
      </c>
      <c r="I44" s="20">
        <f t="shared" si="1"/>
        <v>-9.9386764176173017</v>
      </c>
      <c r="J44" s="22">
        <f t="shared" si="2"/>
        <v>86.894976432752529</v>
      </c>
    </row>
    <row r="45" spans="2:10" ht="18" customHeight="1" x14ac:dyDescent="0.2">
      <c r="B45" s="39" t="s">
        <v>26</v>
      </c>
      <c r="C45" s="20">
        <f>+[1]PP!F44</f>
        <v>0</v>
      </c>
      <c r="D45" s="20">
        <f>+[1]PP!G44</f>
        <v>0</v>
      </c>
      <c r="E45" s="20">
        <f t="shared" si="23"/>
        <v>0</v>
      </c>
      <c r="F45" s="20">
        <v>0</v>
      </c>
      <c r="G45" s="20">
        <v>0</v>
      </c>
      <c r="H45" s="20">
        <f t="shared" si="24"/>
        <v>0</v>
      </c>
      <c r="I45" s="20">
        <f t="shared" si="1"/>
        <v>0</v>
      </c>
      <c r="J45" s="22">
        <v>0</v>
      </c>
    </row>
    <row r="46" spans="2:10" ht="18" customHeight="1" x14ac:dyDescent="0.2">
      <c r="B46" s="31" t="s">
        <v>47</v>
      </c>
      <c r="C46" s="15">
        <f>+[1]PP!F45</f>
        <v>258.3</v>
      </c>
      <c r="D46" s="15">
        <f>+[1]PP!G45</f>
        <v>271.60000000000002</v>
      </c>
      <c r="E46" s="16">
        <f t="shared" si="23"/>
        <v>529.90000000000009</v>
      </c>
      <c r="F46" s="15">
        <v>210.98152215840264</v>
      </c>
      <c r="G46" s="15">
        <v>239.37423549151819</v>
      </c>
      <c r="H46" s="15">
        <f t="shared" si="24"/>
        <v>450.35575764992086</v>
      </c>
      <c r="I46" s="15">
        <f t="shared" si="1"/>
        <v>79.54424235007923</v>
      </c>
      <c r="J46" s="17">
        <f t="shared" ref="J46:J56" si="25">+E46/H46*100</f>
        <v>117.66253478475835</v>
      </c>
    </row>
    <row r="47" spans="2:10" ht="18" customHeight="1" x14ac:dyDescent="0.2">
      <c r="B47" s="18" t="s">
        <v>48</v>
      </c>
      <c r="C47" s="15">
        <f t="shared" ref="C47:G47" si="26">+C48+C50</f>
        <v>5566.6</v>
      </c>
      <c r="D47" s="15">
        <f t="shared" si="26"/>
        <v>5529.5</v>
      </c>
      <c r="E47" s="15">
        <f>+E48+E50</f>
        <v>11096.1</v>
      </c>
      <c r="F47" s="15">
        <f t="shared" si="26"/>
        <v>5574.7147733722177</v>
      </c>
      <c r="G47" s="15">
        <f t="shared" si="26"/>
        <v>5355.2743311083705</v>
      </c>
      <c r="H47" s="15">
        <f>+H48+H50</f>
        <v>10929.989104480588</v>
      </c>
      <c r="I47" s="15">
        <f t="shared" si="1"/>
        <v>166.11089551941222</v>
      </c>
      <c r="J47" s="17">
        <f t="shared" si="25"/>
        <v>101.51977183080005</v>
      </c>
    </row>
    <row r="48" spans="2:10" ht="18" customHeight="1" x14ac:dyDescent="0.2">
      <c r="B48" s="31" t="s">
        <v>49</v>
      </c>
      <c r="C48" s="15">
        <f t="shared" ref="C48:G48" si="27">SUM(C49:C49)</f>
        <v>4516.1000000000004</v>
      </c>
      <c r="D48" s="15">
        <f t="shared" si="27"/>
        <v>4532.1000000000004</v>
      </c>
      <c r="E48" s="16">
        <f>SUM(E49:E49)</f>
        <v>9048.2000000000007</v>
      </c>
      <c r="F48" s="15">
        <f t="shared" si="27"/>
        <v>4421.3839258782364</v>
      </c>
      <c r="G48" s="15">
        <f t="shared" si="27"/>
        <v>4289.4851096091052</v>
      </c>
      <c r="H48" s="15">
        <f>SUM(H49:H49)</f>
        <v>8710.8690354873415</v>
      </c>
      <c r="I48" s="15">
        <f t="shared" si="1"/>
        <v>337.33096451265919</v>
      </c>
      <c r="J48" s="17">
        <f t="shared" si="25"/>
        <v>103.87252940135366</v>
      </c>
    </row>
    <row r="49" spans="1:10" ht="18" customHeight="1" x14ac:dyDescent="0.2">
      <c r="B49" s="32" t="s">
        <v>50</v>
      </c>
      <c r="C49" s="20">
        <f>+[1]PP!F48</f>
        <v>4516.1000000000004</v>
      </c>
      <c r="D49" s="20">
        <f>+[1]PP!G48</f>
        <v>4532.1000000000004</v>
      </c>
      <c r="E49" s="21">
        <f>SUM(C49:D49)</f>
        <v>9048.2000000000007</v>
      </c>
      <c r="F49" s="20">
        <v>4421.3839258782364</v>
      </c>
      <c r="G49" s="20">
        <v>4289.4851096091052</v>
      </c>
      <c r="H49" s="20">
        <f>SUM(F49:G49)</f>
        <v>8710.8690354873415</v>
      </c>
      <c r="I49" s="20">
        <f t="shared" si="1"/>
        <v>337.33096451265919</v>
      </c>
      <c r="J49" s="22">
        <f t="shared" si="25"/>
        <v>103.87252940135366</v>
      </c>
    </row>
    <row r="50" spans="1:10" ht="18" customHeight="1" x14ac:dyDescent="0.2">
      <c r="B50" s="31" t="s">
        <v>51</v>
      </c>
      <c r="C50" s="15">
        <f>SUM(C51:C53)</f>
        <v>1050.5</v>
      </c>
      <c r="D50" s="15">
        <f t="shared" ref="D50" si="28">SUM(D51:D53)</f>
        <v>997.4</v>
      </c>
      <c r="E50" s="16">
        <f>SUM(E51:E53)</f>
        <v>2047.9</v>
      </c>
      <c r="F50" s="15">
        <f>+F51+F52+F53</f>
        <v>1153.3308474939811</v>
      </c>
      <c r="G50" s="15">
        <f t="shared" ref="G50" si="29">+G51+G52+G53</f>
        <v>1065.7892214992648</v>
      </c>
      <c r="H50" s="15">
        <f>SUM(H51:H53)</f>
        <v>2219.1200689932462</v>
      </c>
      <c r="I50" s="15">
        <f t="shared" si="1"/>
        <v>-171.22006899324606</v>
      </c>
      <c r="J50" s="17">
        <f t="shared" si="25"/>
        <v>92.284326054023566</v>
      </c>
    </row>
    <row r="51" spans="1:10" ht="18" customHeight="1" x14ac:dyDescent="0.2">
      <c r="B51" s="32" t="s">
        <v>52</v>
      </c>
      <c r="C51" s="20">
        <f>+[1]PP!F50</f>
        <v>1031.5</v>
      </c>
      <c r="D51" s="20">
        <f>+[1]PP!G50</f>
        <v>980.4</v>
      </c>
      <c r="E51" s="21">
        <f t="shared" ref="E51:E56" si="30">SUM(C51:D51)</f>
        <v>2011.9</v>
      </c>
      <c r="F51" s="20">
        <v>1135.7088884484745</v>
      </c>
      <c r="G51" s="20">
        <v>1049.2208010594911</v>
      </c>
      <c r="H51" s="20">
        <f t="shared" ref="H51:H56" si="31">SUM(F51:G51)</f>
        <v>2184.9296895079656</v>
      </c>
      <c r="I51" s="20">
        <f t="shared" si="1"/>
        <v>-173.02968950796549</v>
      </c>
      <c r="J51" s="22">
        <f t="shared" si="25"/>
        <v>92.080766244385146</v>
      </c>
    </row>
    <row r="52" spans="1:10" ht="18" customHeight="1" x14ac:dyDescent="0.2">
      <c r="B52" s="32" t="s">
        <v>53</v>
      </c>
      <c r="C52" s="20">
        <f>+[1]PP!F51</f>
        <v>15.5</v>
      </c>
      <c r="D52" s="20">
        <f>+[1]PP!G51</f>
        <v>14.5</v>
      </c>
      <c r="E52" s="21">
        <f t="shared" si="30"/>
        <v>30</v>
      </c>
      <c r="F52" s="20">
        <v>16.216607716049435</v>
      </c>
      <c r="G52" s="20">
        <v>14.849636681460749</v>
      </c>
      <c r="H52" s="20">
        <f t="shared" si="31"/>
        <v>31.066244397510182</v>
      </c>
      <c r="I52" s="20">
        <f t="shared" si="1"/>
        <v>-1.0662443975101823</v>
      </c>
      <c r="J52" s="22">
        <f t="shared" si="25"/>
        <v>96.567836189444137</v>
      </c>
    </row>
    <row r="53" spans="1:10" ht="18" customHeight="1" x14ac:dyDescent="0.2">
      <c r="B53" s="32" t="s">
        <v>26</v>
      </c>
      <c r="C53" s="20">
        <f>+[1]PP!F52</f>
        <v>3.5</v>
      </c>
      <c r="D53" s="20">
        <f>+[1]PP!G52</f>
        <v>2.5</v>
      </c>
      <c r="E53" s="21">
        <f t="shared" si="30"/>
        <v>6</v>
      </c>
      <c r="F53" s="20">
        <v>1.405351329457184</v>
      </c>
      <c r="G53" s="20">
        <v>1.7187837583131105</v>
      </c>
      <c r="H53" s="20">
        <f t="shared" si="31"/>
        <v>3.1241350877702945</v>
      </c>
      <c r="I53" s="20">
        <f t="shared" si="1"/>
        <v>2.8758649122297055</v>
      </c>
      <c r="J53" s="22">
        <f t="shared" si="25"/>
        <v>192.05315491918179</v>
      </c>
    </row>
    <row r="54" spans="1:10" ht="18" customHeight="1" x14ac:dyDescent="0.2">
      <c r="B54" s="18" t="s">
        <v>54</v>
      </c>
      <c r="C54" s="15">
        <f>+[1]PP!F53</f>
        <v>128.80000000000001</v>
      </c>
      <c r="D54" s="15">
        <f>+[1]PP!G53</f>
        <v>132.5</v>
      </c>
      <c r="E54" s="16">
        <f t="shared" si="30"/>
        <v>261.3</v>
      </c>
      <c r="F54" s="15">
        <v>137.48639784649268</v>
      </c>
      <c r="G54" s="15">
        <v>159.96377925772197</v>
      </c>
      <c r="H54" s="15">
        <f t="shared" si="31"/>
        <v>297.45017710421462</v>
      </c>
      <c r="I54" s="15">
        <f t="shared" si="1"/>
        <v>-36.150177104214606</v>
      </c>
      <c r="J54" s="17">
        <f t="shared" si="25"/>
        <v>87.846644619226751</v>
      </c>
    </row>
    <row r="55" spans="1:10" ht="18" customHeight="1" x14ac:dyDescent="0.25">
      <c r="B55" s="18" t="s">
        <v>55</v>
      </c>
      <c r="C55" s="15">
        <f>+[1]PP!F54</f>
        <v>0.1</v>
      </c>
      <c r="D55" s="15">
        <f>+[1]PP!G54</f>
        <v>1.9</v>
      </c>
      <c r="E55" s="16">
        <f t="shared" si="30"/>
        <v>2</v>
      </c>
      <c r="F55" s="41">
        <v>0.15036566007116495</v>
      </c>
      <c r="G55" s="15">
        <v>0.14914476025632928</v>
      </c>
      <c r="H55" s="15">
        <f t="shared" si="31"/>
        <v>0.2995104203274942</v>
      </c>
      <c r="I55" s="15">
        <f t="shared" si="1"/>
        <v>1.7004895796725057</v>
      </c>
      <c r="J55" s="17">
        <f t="shared" si="25"/>
        <v>667.75639986519889</v>
      </c>
    </row>
    <row r="56" spans="1:10" ht="18" customHeight="1" x14ac:dyDescent="0.2">
      <c r="B56" s="18" t="s">
        <v>56</v>
      </c>
      <c r="C56" s="15">
        <f>+[1]PP!F55</f>
        <v>313.60000000000002</v>
      </c>
      <c r="D56" s="15">
        <f>+[1]PP!G55</f>
        <v>352.4</v>
      </c>
      <c r="E56" s="16">
        <f t="shared" si="30"/>
        <v>666</v>
      </c>
      <c r="F56" s="15">
        <v>382.75511883120225</v>
      </c>
      <c r="G56" s="15">
        <v>355.03744461052372</v>
      </c>
      <c r="H56" s="15">
        <f t="shared" si="31"/>
        <v>737.79256344172597</v>
      </c>
      <c r="I56" s="15">
        <f t="shared" si="1"/>
        <v>-71.792563441725974</v>
      </c>
      <c r="J56" s="17">
        <f t="shared" si="25"/>
        <v>90.269275267993876</v>
      </c>
    </row>
    <row r="57" spans="1:10" ht="18" customHeight="1" x14ac:dyDescent="0.2">
      <c r="B57" s="18" t="s">
        <v>57</v>
      </c>
      <c r="C57" s="15">
        <f>+C58</f>
        <v>0.9</v>
      </c>
      <c r="D57" s="15">
        <f t="shared" ref="D57" si="32">+D58</f>
        <v>0</v>
      </c>
      <c r="E57" s="16">
        <f>+E58</f>
        <v>0.9</v>
      </c>
      <c r="F57" s="15">
        <f>+F58</f>
        <v>0</v>
      </c>
      <c r="G57" s="15">
        <f>+G58</f>
        <v>0</v>
      </c>
      <c r="H57" s="15">
        <f>+H58</f>
        <v>0</v>
      </c>
      <c r="I57" s="15">
        <f t="shared" si="1"/>
        <v>0.9</v>
      </c>
      <c r="J57" s="17">
        <v>0</v>
      </c>
    </row>
    <row r="58" spans="1:10" ht="18" customHeight="1" x14ac:dyDescent="0.2">
      <c r="B58" s="42" t="s">
        <v>58</v>
      </c>
      <c r="C58" s="15">
        <f t="shared" ref="C58:H58" si="33">SUM(C59:C60)</f>
        <v>0.9</v>
      </c>
      <c r="D58" s="15">
        <f t="shared" si="33"/>
        <v>0</v>
      </c>
      <c r="E58" s="16">
        <f t="shared" si="33"/>
        <v>0.9</v>
      </c>
      <c r="F58" s="15">
        <f t="shared" si="33"/>
        <v>0</v>
      </c>
      <c r="G58" s="15">
        <f t="shared" si="33"/>
        <v>0</v>
      </c>
      <c r="H58" s="15">
        <f t="shared" si="33"/>
        <v>0</v>
      </c>
      <c r="I58" s="15">
        <f t="shared" si="1"/>
        <v>0.9</v>
      </c>
      <c r="J58" s="17">
        <v>0</v>
      </c>
    </row>
    <row r="59" spans="1:10" s="40" customFormat="1" ht="18" customHeight="1" x14ac:dyDescent="0.2">
      <c r="B59" s="43" t="s">
        <v>59</v>
      </c>
      <c r="C59" s="20">
        <f>+[1]PP!F59</f>
        <v>0</v>
      </c>
      <c r="D59" s="20">
        <f>+[1]PP!G59</f>
        <v>0</v>
      </c>
      <c r="E59" s="21">
        <f t="shared" ref="E59:E60" si="34">SUM(C59:D59)</f>
        <v>0</v>
      </c>
      <c r="F59" s="20">
        <v>0</v>
      </c>
      <c r="G59" s="20">
        <v>0</v>
      </c>
      <c r="H59" s="20">
        <f t="shared" ref="H59:H60" si="35">SUM(F59:G59)</f>
        <v>0</v>
      </c>
      <c r="I59" s="20">
        <f t="shared" si="1"/>
        <v>0</v>
      </c>
      <c r="J59" s="22">
        <v>0</v>
      </c>
    </row>
    <row r="60" spans="1:10" s="40" customFormat="1" ht="18" customHeight="1" x14ac:dyDescent="0.2">
      <c r="B60" s="27" t="s">
        <v>26</v>
      </c>
      <c r="C60" s="20">
        <f>+[1]PP!F60</f>
        <v>0.9</v>
      </c>
      <c r="D60" s="20">
        <f>+[1]PP!G60</f>
        <v>0</v>
      </c>
      <c r="E60" s="21">
        <f t="shared" si="34"/>
        <v>0.9</v>
      </c>
      <c r="F60" s="20">
        <v>0</v>
      </c>
      <c r="G60" s="20">
        <v>0</v>
      </c>
      <c r="H60" s="20">
        <f t="shared" si="35"/>
        <v>0</v>
      </c>
      <c r="I60" s="20">
        <f t="shared" si="1"/>
        <v>0.9</v>
      </c>
      <c r="J60" s="22">
        <v>0</v>
      </c>
    </row>
    <row r="61" spans="1:10" ht="18" customHeight="1" x14ac:dyDescent="0.2">
      <c r="B61" s="44" t="s">
        <v>60</v>
      </c>
      <c r="C61" s="15">
        <f>+C62+C73+C77</f>
        <v>3191.2</v>
      </c>
      <c r="D61" s="15">
        <f t="shared" ref="D61:H61" si="36">+D62+D73+D77</f>
        <v>3113.4999999999995</v>
      </c>
      <c r="E61" s="15">
        <f t="shared" si="36"/>
        <v>6304.7</v>
      </c>
      <c r="F61" s="15">
        <f t="shared" si="36"/>
        <v>3521.5176811046185</v>
      </c>
      <c r="G61" s="15">
        <f t="shared" si="36"/>
        <v>3933.0415426191166</v>
      </c>
      <c r="H61" s="15">
        <f t="shared" si="36"/>
        <v>7454.544327017511</v>
      </c>
      <c r="I61" s="15">
        <f t="shared" si="1"/>
        <v>-1149.8443270175112</v>
      </c>
      <c r="J61" s="17">
        <f t="shared" ref="J61:J79" si="37">+E61/H61*100</f>
        <v>84.575256694763638</v>
      </c>
    </row>
    <row r="62" spans="1:10" ht="18" customHeight="1" x14ac:dyDescent="0.2">
      <c r="B62" s="42" t="s">
        <v>61</v>
      </c>
      <c r="C62" s="15">
        <f>+C63+C69</f>
        <v>2503.4</v>
      </c>
      <c r="D62" s="15">
        <f t="shared" ref="D62:F62" si="38">+D63+D69</f>
        <v>2366.7999999999997</v>
      </c>
      <c r="E62" s="16">
        <f t="shared" si="38"/>
        <v>4870.2</v>
      </c>
      <c r="F62" s="15">
        <f t="shared" si="38"/>
        <v>2716.0736882245374</v>
      </c>
      <c r="G62" s="15">
        <f>ROUNDUP(+G63+G69,1)</f>
        <v>3088.7</v>
      </c>
      <c r="H62" s="15">
        <f t="shared" ref="H62" si="39">+H63+H69</f>
        <v>5804.758791518313</v>
      </c>
      <c r="I62" s="15">
        <f t="shared" si="1"/>
        <v>-934.55879151831323</v>
      </c>
      <c r="J62" s="17">
        <f t="shared" si="37"/>
        <v>83.900127032257501</v>
      </c>
    </row>
    <row r="63" spans="1:10" ht="18" customHeight="1" x14ac:dyDescent="0.2">
      <c r="B63" s="42" t="s">
        <v>62</v>
      </c>
      <c r="C63" s="15">
        <f>+C64+C67+C68</f>
        <v>130.80000000000001</v>
      </c>
      <c r="D63" s="15">
        <f t="shared" ref="D63" si="40">+D64+D67+D68</f>
        <v>261.60000000000002</v>
      </c>
      <c r="E63" s="16">
        <f>+E64+E67+E68</f>
        <v>392.40000000000003</v>
      </c>
      <c r="F63" s="15">
        <f t="shared" ref="F63" si="41">+F64+F67+F68</f>
        <v>306.12493529088925</v>
      </c>
      <c r="G63" s="15">
        <f>+G64+G67+G68</f>
        <v>283.85096250120876</v>
      </c>
      <c r="H63" s="15">
        <f>+H64+H67+H68</f>
        <v>589.97589779209795</v>
      </c>
      <c r="I63" s="15">
        <f t="shared" si="1"/>
        <v>-197.57589779209792</v>
      </c>
      <c r="J63" s="17">
        <f t="shared" si="37"/>
        <v>66.511191638252001</v>
      </c>
    </row>
    <row r="64" spans="1:10" s="46" customFormat="1" ht="18" customHeight="1" x14ac:dyDescent="0.2">
      <c r="A64" s="45"/>
      <c r="B64" s="31" t="s">
        <v>63</v>
      </c>
      <c r="C64" s="23">
        <f t="shared" ref="C64:G64" si="42">+C65+C66</f>
        <v>108.3</v>
      </c>
      <c r="D64" s="23">
        <f t="shared" si="42"/>
        <v>117.9</v>
      </c>
      <c r="E64" s="24">
        <f>+E65+E66</f>
        <v>226.20000000000002</v>
      </c>
      <c r="F64" s="15">
        <f t="shared" si="42"/>
        <v>92.057143571989798</v>
      </c>
      <c r="G64" s="15">
        <f t="shared" si="42"/>
        <v>127.15923484809363</v>
      </c>
      <c r="H64" s="15">
        <f>SUM(F64:G64)</f>
        <v>219.21637842008343</v>
      </c>
      <c r="I64" s="15">
        <f t="shared" si="1"/>
        <v>6.9836215799165871</v>
      </c>
      <c r="J64" s="17">
        <f t="shared" si="37"/>
        <v>103.18572071587366</v>
      </c>
    </row>
    <row r="65" spans="2:10" ht="18" customHeight="1" x14ac:dyDescent="0.2">
      <c r="B65" s="32" t="s">
        <v>64</v>
      </c>
      <c r="C65" s="28">
        <f>+[1]PP!F65</f>
        <v>98.2</v>
      </c>
      <c r="D65" s="28">
        <f>+[1]PP!G65</f>
        <v>81.400000000000006</v>
      </c>
      <c r="E65" s="21">
        <f>SUM(C65:D65)</f>
        <v>179.60000000000002</v>
      </c>
      <c r="F65" s="20">
        <v>89.673360571989804</v>
      </c>
      <c r="G65" s="20">
        <v>94.530853848093628</v>
      </c>
      <c r="H65" s="20">
        <f>SUM(F65:G65)</f>
        <v>184.20421442008342</v>
      </c>
      <c r="I65" s="20">
        <f t="shared" si="1"/>
        <v>-4.6042144200833945</v>
      </c>
      <c r="J65" s="22">
        <f t="shared" si="37"/>
        <v>97.500483669942895</v>
      </c>
    </row>
    <row r="66" spans="2:10" ht="18" customHeight="1" x14ac:dyDescent="0.2">
      <c r="B66" s="47" t="s">
        <v>65</v>
      </c>
      <c r="C66" s="48">
        <f>+[1]PP!F66</f>
        <v>10.1</v>
      </c>
      <c r="D66" s="48">
        <f>+[1]PP!G66</f>
        <v>36.5</v>
      </c>
      <c r="E66" s="37">
        <f>SUM(C66:D66)</f>
        <v>46.6</v>
      </c>
      <c r="F66" s="37">
        <v>2.3837830000000002</v>
      </c>
      <c r="G66" s="37">
        <v>32.628380999999997</v>
      </c>
      <c r="H66" s="37">
        <f>SUM(F66:G66)</f>
        <v>35.012163999999999</v>
      </c>
      <c r="I66" s="37">
        <f t="shared" si="1"/>
        <v>11.587836000000003</v>
      </c>
      <c r="J66" s="38">
        <f t="shared" si="37"/>
        <v>133.09660037008854</v>
      </c>
    </row>
    <row r="67" spans="2:10" ht="18" customHeight="1" x14ac:dyDescent="0.2">
      <c r="B67" s="49" t="s">
        <v>66</v>
      </c>
      <c r="C67" s="48">
        <f>+[1]PP!F67</f>
        <v>22.2</v>
      </c>
      <c r="D67" s="48">
        <f>+[1]PP!G67</f>
        <v>143.69999999999999</v>
      </c>
      <c r="E67" s="37">
        <f>SUM(C67:D67)</f>
        <v>165.89999999999998</v>
      </c>
      <c r="F67" s="37">
        <v>213.77503300000001</v>
      </c>
      <c r="G67" s="37">
        <v>156.40134599999999</v>
      </c>
      <c r="H67" s="37">
        <f>SUM(F67:G67)</f>
        <v>370.176379</v>
      </c>
      <c r="I67" s="37">
        <f t="shared" si="1"/>
        <v>-204.27637900000002</v>
      </c>
      <c r="J67" s="38">
        <f t="shared" si="37"/>
        <v>44.816473824765566</v>
      </c>
    </row>
    <row r="68" spans="2:10" ht="18" customHeight="1" x14ac:dyDescent="0.2">
      <c r="B68" s="50" t="s">
        <v>67</v>
      </c>
      <c r="C68" s="28">
        <f>+[1]PP!F68</f>
        <v>0.3</v>
      </c>
      <c r="D68" s="28">
        <f>+[1]PP!G68</f>
        <v>0</v>
      </c>
      <c r="E68" s="21">
        <f>SUM(C68:D68)</f>
        <v>0.3</v>
      </c>
      <c r="F68" s="20">
        <v>0.2927587188994677</v>
      </c>
      <c r="G68" s="20">
        <v>0.29038165311512082</v>
      </c>
      <c r="H68" s="20">
        <f>SUM(F68:G68)</f>
        <v>0.58314037201458846</v>
      </c>
      <c r="I68" s="20">
        <f t="shared" si="1"/>
        <v>-0.28314037201458847</v>
      </c>
      <c r="J68" s="22">
        <f t="shared" si="37"/>
        <v>51.445589157818574</v>
      </c>
    </row>
    <row r="69" spans="2:10" ht="18" customHeight="1" x14ac:dyDescent="0.2">
      <c r="B69" s="42" t="s">
        <v>68</v>
      </c>
      <c r="C69" s="15">
        <f>SUM(C70:C72)</f>
        <v>2372.6</v>
      </c>
      <c r="D69" s="15">
        <f t="shared" ref="D69" si="43">SUM(D70:D72)</f>
        <v>2105.1999999999998</v>
      </c>
      <c r="E69" s="16">
        <f>SUM(E70:E72)</f>
        <v>4477.8</v>
      </c>
      <c r="F69" s="15">
        <f>SUM(F70:F72)</f>
        <v>2409.9487529336479</v>
      </c>
      <c r="G69" s="15">
        <f t="shared" ref="G69" si="44">SUM(G70:G72)</f>
        <v>2804.8341407925659</v>
      </c>
      <c r="H69" s="15">
        <f>SUM(H70:H72)</f>
        <v>5214.7828937262148</v>
      </c>
      <c r="I69" s="15">
        <f t="shared" si="1"/>
        <v>-736.98289372621457</v>
      </c>
      <c r="J69" s="17">
        <f t="shared" si="37"/>
        <v>85.867429023500449</v>
      </c>
    </row>
    <row r="70" spans="2:10" ht="18" customHeight="1" x14ac:dyDescent="0.2">
      <c r="B70" s="27" t="s">
        <v>69</v>
      </c>
      <c r="C70" s="20">
        <f>+[1]PP!F70:F70</f>
        <v>9.6999999999999993</v>
      </c>
      <c r="D70" s="20">
        <f>+[1]PP!G70:G70</f>
        <v>7.6</v>
      </c>
      <c r="E70" s="21">
        <f>SUM(C70:D70)</f>
        <v>17.299999999999997</v>
      </c>
      <c r="F70" s="20">
        <v>19.864397981897852</v>
      </c>
      <c r="G70" s="20">
        <v>10.579568978462911</v>
      </c>
      <c r="H70" s="20">
        <f>SUM(F70:G70)</f>
        <v>30.443966960360761</v>
      </c>
      <c r="I70" s="20">
        <f t="shared" si="1"/>
        <v>-13.143966960360764</v>
      </c>
      <c r="J70" s="22">
        <f t="shared" si="37"/>
        <v>56.825708760376983</v>
      </c>
    </row>
    <row r="71" spans="2:10" ht="18" customHeight="1" x14ac:dyDescent="0.2">
      <c r="B71" s="51" t="s">
        <v>66</v>
      </c>
      <c r="C71" s="37">
        <f>+[1]PP!F71:F71</f>
        <v>2160.5</v>
      </c>
      <c r="D71" s="37">
        <f>+[1]PP!G71:G71</f>
        <v>1994.3</v>
      </c>
      <c r="E71" s="37">
        <f>SUM(C71:D71)</f>
        <v>4154.8</v>
      </c>
      <c r="F71" s="52">
        <v>2228.868289</v>
      </c>
      <c r="G71" s="52">
        <v>2563.0238960000001</v>
      </c>
      <c r="H71" s="52">
        <f>SUM(F71:G71)</f>
        <v>4791.8921850000006</v>
      </c>
      <c r="I71" s="52">
        <f t="shared" si="1"/>
        <v>-637.09218500000043</v>
      </c>
      <c r="J71" s="38">
        <f t="shared" si="37"/>
        <v>86.70478883071948</v>
      </c>
    </row>
    <row r="72" spans="2:10" ht="18" customHeight="1" x14ac:dyDescent="0.2">
      <c r="B72" s="27" t="s">
        <v>26</v>
      </c>
      <c r="C72" s="20">
        <f>+[1]PP!F72:F72</f>
        <v>202.4</v>
      </c>
      <c r="D72" s="20">
        <f>+[1]PP!G72:G72</f>
        <v>103.3</v>
      </c>
      <c r="E72" s="21">
        <f>SUM(C72:D72)</f>
        <v>305.7</v>
      </c>
      <c r="F72" s="20">
        <v>161.21606595175001</v>
      </c>
      <c r="G72" s="20">
        <v>231.23067581410319</v>
      </c>
      <c r="H72" s="20">
        <f>SUM(F72:G72)</f>
        <v>392.44674176585318</v>
      </c>
      <c r="I72" s="20">
        <f t="shared" si="1"/>
        <v>-86.746741765853187</v>
      </c>
      <c r="J72" s="22">
        <f t="shared" si="37"/>
        <v>77.895919997825033</v>
      </c>
    </row>
    <row r="73" spans="2:10" ht="18" customHeight="1" x14ac:dyDescent="0.2">
      <c r="B73" s="42" t="s">
        <v>70</v>
      </c>
      <c r="C73" s="15">
        <f>SUM(C74:C76)</f>
        <v>580.79999999999995</v>
      </c>
      <c r="D73" s="15">
        <f t="shared" ref="D73" si="45">SUM(D74:D76)</f>
        <v>665.8</v>
      </c>
      <c r="E73" s="16">
        <f>SUM(E74:E76)</f>
        <v>1246.6000000000001</v>
      </c>
      <c r="F73" s="15">
        <f t="shared" ref="F73:H73" si="46">SUM(F74:F76)</f>
        <v>596.02555388008125</v>
      </c>
      <c r="G73" s="15">
        <f t="shared" si="46"/>
        <v>763.50481861911703</v>
      </c>
      <c r="H73" s="15">
        <f t="shared" si="46"/>
        <v>1359.5303724991984</v>
      </c>
      <c r="I73" s="15">
        <f t="shared" ref="I73:I102" si="47">+E73-H73</f>
        <v>-112.93037249919826</v>
      </c>
      <c r="J73" s="17">
        <f t="shared" si="37"/>
        <v>91.693427761264317</v>
      </c>
    </row>
    <row r="74" spans="2:10" ht="18" customHeight="1" x14ac:dyDescent="0.2">
      <c r="B74" s="50" t="s">
        <v>71</v>
      </c>
      <c r="C74" s="20">
        <f>+[1]PP!F74</f>
        <v>446.2</v>
      </c>
      <c r="D74" s="20">
        <f>+[1]PP!G74</f>
        <v>569.29999999999995</v>
      </c>
      <c r="E74" s="21">
        <f>SUM(C74:D74)</f>
        <v>1015.5</v>
      </c>
      <c r="F74" s="20">
        <v>454.36247689222478</v>
      </c>
      <c r="G74" s="20">
        <v>620.3058281818827</v>
      </c>
      <c r="H74" s="20">
        <f>SUM(F74:G74)</f>
        <v>1074.6683050741076</v>
      </c>
      <c r="I74" s="20">
        <f t="shared" si="47"/>
        <v>-59.168305074107593</v>
      </c>
      <c r="J74" s="22">
        <f t="shared" si="37"/>
        <v>94.494272810062313</v>
      </c>
    </row>
    <row r="75" spans="2:10" ht="18" customHeight="1" x14ac:dyDescent="0.2">
      <c r="B75" s="50" t="s">
        <v>72</v>
      </c>
      <c r="C75" s="20">
        <f>+[1]PP!F75</f>
        <v>132.1</v>
      </c>
      <c r="D75" s="20">
        <f>+[1]PP!G75</f>
        <v>94.1</v>
      </c>
      <c r="E75" s="21">
        <f>SUM(C75:D75)</f>
        <v>226.2</v>
      </c>
      <c r="F75" s="20">
        <v>139.06621792051141</v>
      </c>
      <c r="G75" s="20">
        <v>140.54892776226629</v>
      </c>
      <c r="H75" s="20">
        <f>SUM(F75:G75)</f>
        <v>279.61514568277767</v>
      </c>
      <c r="I75" s="20">
        <f t="shared" si="47"/>
        <v>-53.415145682777677</v>
      </c>
      <c r="J75" s="22">
        <f t="shared" si="37"/>
        <v>80.896905440388068</v>
      </c>
    </row>
    <row r="76" spans="2:10" ht="18" customHeight="1" x14ac:dyDescent="0.2">
      <c r="B76" s="50" t="s">
        <v>26</v>
      </c>
      <c r="C76" s="20">
        <f>+[1]PP!F76</f>
        <v>2.5</v>
      </c>
      <c r="D76" s="20">
        <f>+[1]PP!G76</f>
        <v>2.4</v>
      </c>
      <c r="E76" s="21">
        <f>SUM(C76:D76)</f>
        <v>4.9000000000000004</v>
      </c>
      <c r="F76" s="20">
        <v>2.5968590673450582</v>
      </c>
      <c r="G76" s="20">
        <v>2.6500626749680039</v>
      </c>
      <c r="H76" s="20">
        <f>SUM(F76:G76)</f>
        <v>5.2469217423130621</v>
      </c>
      <c r="I76" s="20">
        <f t="shared" si="47"/>
        <v>-0.34692174231306172</v>
      </c>
      <c r="J76" s="22">
        <f t="shared" si="37"/>
        <v>93.388090020185359</v>
      </c>
    </row>
    <row r="77" spans="2:10" ht="18" customHeight="1" x14ac:dyDescent="0.2">
      <c r="B77" s="42" t="s">
        <v>73</v>
      </c>
      <c r="C77" s="15">
        <f>SUM(C78:C80)</f>
        <v>107</v>
      </c>
      <c r="D77" s="15">
        <f t="shared" ref="D77" si="48">SUM(D78:D80)</f>
        <v>80.900000000000006</v>
      </c>
      <c r="E77" s="15">
        <f>SUM(E78:E80)</f>
        <v>187.89999999999998</v>
      </c>
      <c r="F77" s="15">
        <f t="shared" ref="F77:H77" si="49">SUM(F78:F80)</f>
        <v>209.41843900000001</v>
      </c>
      <c r="G77" s="15">
        <f t="shared" si="49"/>
        <v>80.836724000000004</v>
      </c>
      <c r="H77" s="15">
        <f t="shared" si="49"/>
        <v>290.25516299999998</v>
      </c>
      <c r="I77" s="15">
        <f t="shared" si="47"/>
        <v>-102.355163</v>
      </c>
      <c r="J77" s="17">
        <f t="shared" si="37"/>
        <v>64.736143901081959</v>
      </c>
    </row>
    <row r="78" spans="2:10" ht="18" customHeight="1" x14ac:dyDescent="0.2">
      <c r="B78" s="49" t="s">
        <v>74</v>
      </c>
      <c r="C78" s="37">
        <f>+[1]PP!F78</f>
        <v>4.3</v>
      </c>
      <c r="D78" s="37">
        <f>+[1]PP!G78</f>
        <v>3.4</v>
      </c>
      <c r="E78" s="37">
        <f>SUM(C78:D78)</f>
        <v>7.6999999999999993</v>
      </c>
      <c r="F78" s="37">
        <v>4.417268</v>
      </c>
      <c r="G78" s="37">
        <v>4.934482</v>
      </c>
      <c r="H78" s="37">
        <f>SUM(F78:G78)</f>
        <v>9.3517499999999991</v>
      </c>
      <c r="I78" s="37">
        <f t="shared" si="47"/>
        <v>-1.6517499999999998</v>
      </c>
      <c r="J78" s="38">
        <f t="shared" si="37"/>
        <v>82.337530408747028</v>
      </c>
    </row>
    <row r="79" spans="2:10" ht="18" customHeight="1" x14ac:dyDescent="0.2">
      <c r="B79" s="49" t="s">
        <v>75</v>
      </c>
      <c r="C79" s="37">
        <f>+[1]PP!F79</f>
        <v>102.7</v>
      </c>
      <c r="D79" s="37">
        <f>+[1]PP!G79</f>
        <v>77.5</v>
      </c>
      <c r="E79" s="37">
        <f>SUM(C79:D79)</f>
        <v>180.2</v>
      </c>
      <c r="F79" s="37">
        <v>205.001171</v>
      </c>
      <c r="G79" s="37">
        <v>75.902242000000001</v>
      </c>
      <c r="H79" s="37">
        <f>SUM(F79:G79)</f>
        <v>280.903413</v>
      </c>
      <c r="I79" s="37">
        <f t="shared" si="47"/>
        <v>-100.70341300000001</v>
      </c>
      <c r="J79" s="38">
        <f t="shared" si="37"/>
        <v>64.150163956890054</v>
      </c>
    </row>
    <row r="80" spans="2:10" ht="18" customHeight="1" x14ac:dyDescent="0.2">
      <c r="B80" s="53" t="s">
        <v>26</v>
      </c>
      <c r="C80" s="20">
        <f>+[1]PP!F80</f>
        <v>0</v>
      </c>
      <c r="D80" s="20">
        <f>+[1]PP!G80</f>
        <v>0</v>
      </c>
      <c r="E80" s="20">
        <f>SUM(C80:D80)</f>
        <v>0</v>
      </c>
      <c r="F80" s="20">
        <v>0</v>
      </c>
      <c r="G80" s="20">
        <v>0</v>
      </c>
      <c r="H80" s="20">
        <f>SUM(F80:G80)</f>
        <v>0</v>
      </c>
      <c r="I80" s="20">
        <f t="shared" si="47"/>
        <v>0</v>
      </c>
      <c r="J80" s="22">
        <v>0</v>
      </c>
    </row>
    <row r="81" spans="1:10" ht="18" customHeight="1" x14ac:dyDescent="0.2">
      <c r="B81" s="18" t="s">
        <v>76</v>
      </c>
      <c r="C81" s="15">
        <f t="shared" ref="C81:H81" si="50">+C82+C87+C89</f>
        <v>1896.6999999999998</v>
      </c>
      <c r="D81" s="15">
        <f t="shared" si="50"/>
        <v>1213.2</v>
      </c>
      <c r="E81" s="15">
        <f t="shared" si="50"/>
        <v>3109.9</v>
      </c>
      <c r="F81" s="15">
        <f t="shared" si="50"/>
        <v>1703.1506048482497</v>
      </c>
      <c r="G81" s="15">
        <f t="shared" si="50"/>
        <v>1100.5425199137119</v>
      </c>
      <c r="H81" s="15">
        <f t="shared" si="50"/>
        <v>2803.6931247619614</v>
      </c>
      <c r="I81" s="15">
        <f t="shared" si="47"/>
        <v>306.20687523803872</v>
      </c>
      <c r="J81" s="17">
        <f>+E81/H81*100</f>
        <v>110.92155459289205</v>
      </c>
    </row>
    <row r="82" spans="1:10" ht="18" customHeight="1" x14ac:dyDescent="0.2">
      <c r="B82" s="42" t="s">
        <v>77</v>
      </c>
      <c r="C82" s="15">
        <f t="shared" ref="C82:H82" si="51">SUM(C83:C86)</f>
        <v>641</v>
      </c>
      <c r="D82" s="15">
        <f t="shared" si="51"/>
        <v>243.1</v>
      </c>
      <c r="E82" s="15">
        <f t="shared" si="51"/>
        <v>884.1</v>
      </c>
      <c r="F82" s="15">
        <f t="shared" si="51"/>
        <v>508.13494192301749</v>
      </c>
      <c r="G82" s="15">
        <f t="shared" si="51"/>
        <v>127.88678583101418</v>
      </c>
      <c r="H82" s="15">
        <f t="shared" si="51"/>
        <v>636.02172775403164</v>
      </c>
      <c r="I82" s="15">
        <f t="shared" si="47"/>
        <v>248.07827224596838</v>
      </c>
      <c r="J82" s="22">
        <f>+E82/H82*100</f>
        <v>139.00468512640302</v>
      </c>
    </row>
    <row r="83" spans="1:10" ht="18" customHeight="1" x14ac:dyDescent="0.2">
      <c r="B83" s="50" t="s">
        <v>78</v>
      </c>
      <c r="C83" s="20">
        <f>+[1]PP!F84</f>
        <v>0</v>
      </c>
      <c r="D83" s="20">
        <f>+[1]PP!G84</f>
        <v>0</v>
      </c>
      <c r="E83" s="20">
        <f t="shared" ref="E83:E88" si="52">SUM(C83:D83)</f>
        <v>0</v>
      </c>
      <c r="F83" s="20">
        <v>0</v>
      </c>
      <c r="G83" s="20">
        <v>0</v>
      </c>
      <c r="H83" s="20">
        <f t="shared" ref="H83:H92" si="53">SUM(F83:G83)</f>
        <v>0</v>
      </c>
      <c r="I83" s="20">
        <f t="shared" si="47"/>
        <v>0</v>
      </c>
      <c r="J83" s="22">
        <v>0</v>
      </c>
    </row>
    <row r="84" spans="1:10" ht="18" customHeight="1" x14ac:dyDescent="0.2">
      <c r="B84" s="50" t="s">
        <v>79</v>
      </c>
      <c r="C84" s="20">
        <f>+[1]PP!F85</f>
        <v>183.3</v>
      </c>
      <c r="D84" s="20">
        <f>+[1]PP!G85</f>
        <v>25.1</v>
      </c>
      <c r="E84" s="20">
        <f t="shared" si="52"/>
        <v>208.4</v>
      </c>
      <c r="F84" s="20">
        <v>0</v>
      </c>
      <c r="G84" s="20">
        <v>0</v>
      </c>
      <c r="H84" s="20">
        <f t="shared" si="53"/>
        <v>0</v>
      </c>
      <c r="I84" s="20">
        <f t="shared" si="47"/>
        <v>208.4</v>
      </c>
      <c r="J84" s="22">
        <v>0</v>
      </c>
    </row>
    <row r="85" spans="1:10" ht="18" customHeight="1" x14ac:dyDescent="0.2">
      <c r="B85" s="50" t="s">
        <v>80</v>
      </c>
      <c r="C85" s="20">
        <f>+[1]PP!F86</f>
        <v>457.7</v>
      </c>
      <c r="D85" s="20">
        <f>+[1]PP!G86</f>
        <v>218</v>
      </c>
      <c r="E85" s="20">
        <f t="shared" si="52"/>
        <v>675.7</v>
      </c>
      <c r="F85" s="20">
        <v>508.13494192301749</v>
      </c>
      <c r="G85" s="20">
        <v>127.88678583101418</v>
      </c>
      <c r="H85" s="20">
        <f t="shared" si="53"/>
        <v>636.02172775403164</v>
      </c>
      <c r="I85" s="20">
        <f t="shared" si="47"/>
        <v>39.678272245968401</v>
      </c>
      <c r="J85" s="22">
        <f>+E85/H85*100</f>
        <v>106.23850892422864</v>
      </c>
    </row>
    <row r="86" spans="1:10" ht="18" customHeight="1" x14ac:dyDescent="0.2">
      <c r="B86" s="50" t="s">
        <v>81</v>
      </c>
      <c r="C86" s="20">
        <f>+[1]PP!F87</f>
        <v>0</v>
      </c>
      <c r="D86" s="20">
        <f>+[1]PP!G87</f>
        <v>0</v>
      </c>
      <c r="E86" s="20">
        <f t="shared" si="52"/>
        <v>0</v>
      </c>
      <c r="F86" s="20">
        <v>0</v>
      </c>
      <c r="G86" s="20">
        <v>0</v>
      </c>
      <c r="H86" s="20">
        <f t="shared" si="53"/>
        <v>0</v>
      </c>
      <c r="I86" s="20">
        <f t="shared" si="47"/>
        <v>0</v>
      </c>
      <c r="J86" s="54">
        <v>0</v>
      </c>
    </row>
    <row r="87" spans="1:10" ht="18" customHeight="1" x14ac:dyDescent="0.2">
      <c r="B87" s="42" t="s">
        <v>82</v>
      </c>
      <c r="C87" s="15">
        <f>+[1]PP!F88</f>
        <v>237.1</v>
      </c>
      <c r="D87" s="15">
        <f>+[1]PP!G88</f>
        <v>78.8</v>
      </c>
      <c r="E87" s="15">
        <f t="shared" si="52"/>
        <v>315.89999999999998</v>
      </c>
      <c r="F87" s="15">
        <v>99.919189151231734</v>
      </c>
      <c r="G87" s="15">
        <v>105.58077884340052</v>
      </c>
      <c r="H87" s="15">
        <f t="shared" si="53"/>
        <v>205.49996799463224</v>
      </c>
      <c r="I87" s="15">
        <f t="shared" si="47"/>
        <v>110.40003200536773</v>
      </c>
      <c r="J87" s="17">
        <f>+E87/H87*100</f>
        <v>153.72265167858879</v>
      </c>
    </row>
    <row r="88" spans="1:10" ht="18" customHeight="1" x14ac:dyDescent="0.2">
      <c r="B88" s="55" t="s">
        <v>83</v>
      </c>
      <c r="C88" s="37">
        <f>+[1]PP!F89</f>
        <v>88.7</v>
      </c>
      <c r="D88" s="37">
        <f>+[1]PP!G89</f>
        <v>68.900000000000006</v>
      </c>
      <c r="E88" s="37">
        <f t="shared" si="52"/>
        <v>157.60000000000002</v>
      </c>
      <c r="F88" s="37">
        <v>76.502562999999995</v>
      </c>
      <c r="G88" s="37">
        <v>76.120188999999996</v>
      </c>
      <c r="H88" s="37">
        <f t="shared" si="53"/>
        <v>152.62275199999999</v>
      </c>
      <c r="I88" s="37">
        <f t="shared" si="47"/>
        <v>4.9772480000000314</v>
      </c>
      <c r="J88" s="38">
        <f>+E88/H88*100</f>
        <v>103.26114418379773</v>
      </c>
    </row>
    <row r="89" spans="1:10" ht="18" customHeight="1" x14ac:dyDescent="0.2">
      <c r="B89" s="42" t="s">
        <v>84</v>
      </c>
      <c r="C89" s="15">
        <f t="shared" ref="C89:G89" si="54">SUM(C90:C92)</f>
        <v>1018.5999999999999</v>
      </c>
      <c r="D89" s="15">
        <f t="shared" si="54"/>
        <v>891.30000000000007</v>
      </c>
      <c r="E89" s="15">
        <f>SUM(E90:E92)</f>
        <v>1909.9</v>
      </c>
      <c r="F89" s="15">
        <f t="shared" si="54"/>
        <v>1095.0964737740005</v>
      </c>
      <c r="G89" s="15">
        <f t="shared" si="54"/>
        <v>867.0749552392972</v>
      </c>
      <c r="H89" s="15">
        <f t="shared" si="53"/>
        <v>1962.1714290132977</v>
      </c>
      <c r="I89" s="15">
        <f t="shared" si="47"/>
        <v>-52.27142901329762</v>
      </c>
      <c r="J89" s="17">
        <f>+E89/H89*100</f>
        <v>97.336041681149993</v>
      </c>
    </row>
    <row r="90" spans="1:10" ht="18" customHeight="1" x14ac:dyDescent="0.2">
      <c r="B90" s="50" t="s">
        <v>85</v>
      </c>
      <c r="C90" s="20">
        <f>+[1]PP!F91</f>
        <v>1014.3</v>
      </c>
      <c r="D90" s="20">
        <f>+[1]PP!G91</f>
        <v>883.2</v>
      </c>
      <c r="E90" s="20">
        <f>SUM(C90:D90)</f>
        <v>1897.5</v>
      </c>
      <c r="F90" s="20">
        <v>1086.7172647791142</v>
      </c>
      <c r="G90" s="20">
        <v>860.21108501601896</v>
      </c>
      <c r="H90" s="20">
        <f t="shared" si="53"/>
        <v>1946.9283497951333</v>
      </c>
      <c r="I90" s="20">
        <f t="shared" si="47"/>
        <v>-49.428349795133272</v>
      </c>
      <c r="J90" s="56">
        <f>+E90/H90*100</f>
        <v>97.461213721586901</v>
      </c>
    </row>
    <row r="91" spans="1:10" ht="18" customHeight="1" x14ac:dyDescent="0.2">
      <c r="B91" s="57" t="s">
        <v>86</v>
      </c>
      <c r="C91" s="20">
        <f>+[1]PP!F92</f>
        <v>0</v>
      </c>
      <c r="D91" s="20">
        <f>+[1]PP!G92</f>
        <v>0</v>
      </c>
      <c r="E91" s="20">
        <f>SUM(C91:D91)</f>
        <v>0</v>
      </c>
      <c r="F91" s="20">
        <v>0</v>
      </c>
      <c r="G91" s="20">
        <v>0</v>
      </c>
      <c r="H91" s="20">
        <f t="shared" si="53"/>
        <v>0</v>
      </c>
      <c r="I91" s="20">
        <f t="shared" si="47"/>
        <v>0</v>
      </c>
      <c r="J91" s="58">
        <v>0</v>
      </c>
    </row>
    <row r="92" spans="1:10" ht="18" customHeight="1" x14ac:dyDescent="0.2">
      <c r="A92" s="2"/>
      <c r="B92" s="50" t="s">
        <v>26</v>
      </c>
      <c r="C92" s="20">
        <f>+[1]PP!F93</f>
        <v>4.3</v>
      </c>
      <c r="D92" s="20">
        <f>+[1]PP!G93</f>
        <v>8.1</v>
      </c>
      <c r="E92" s="20">
        <f>SUM(C92:D92)</f>
        <v>12.399999999999999</v>
      </c>
      <c r="F92" s="20">
        <v>8.3792089948863104</v>
      </c>
      <c r="G92" s="20">
        <v>6.863870223278207</v>
      </c>
      <c r="H92" s="20">
        <f t="shared" si="53"/>
        <v>15.243079218164517</v>
      </c>
      <c r="I92" s="20">
        <f t="shared" si="47"/>
        <v>-2.8430792181645188</v>
      </c>
      <c r="J92" s="56">
        <f>+E92/H92*100</f>
        <v>81.348393080733032</v>
      </c>
    </row>
    <row r="93" spans="1:10" ht="18" customHeight="1" x14ac:dyDescent="0.2">
      <c r="B93" s="44" t="s">
        <v>87</v>
      </c>
      <c r="C93" s="15">
        <f>+C94+C97</f>
        <v>0</v>
      </c>
      <c r="D93" s="15">
        <f t="shared" ref="D93" si="55">+D94+D97</f>
        <v>31.4</v>
      </c>
      <c r="E93" s="15">
        <f>+E94+E97</f>
        <v>31.4</v>
      </c>
      <c r="F93" s="15">
        <f t="shared" ref="F93:G93" si="56">+F94+F97</f>
        <v>0</v>
      </c>
      <c r="G93" s="15">
        <f t="shared" si="56"/>
        <v>0</v>
      </c>
      <c r="H93" s="15">
        <f>+H94+H97</f>
        <v>0</v>
      </c>
      <c r="I93" s="15">
        <f t="shared" si="47"/>
        <v>31.4</v>
      </c>
      <c r="J93" s="17">
        <v>0</v>
      </c>
    </row>
    <row r="94" spans="1:10" ht="18" customHeight="1" x14ac:dyDescent="0.2">
      <c r="B94" s="19" t="s">
        <v>88</v>
      </c>
      <c r="C94" s="59">
        <f>+C95+C96</f>
        <v>0</v>
      </c>
      <c r="D94" s="59">
        <f t="shared" ref="D94" si="57">+D95+D96</f>
        <v>31.4</v>
      </c>
      <c r="E94" s="59">
        <f>+E95+E96</f>
        <v>31.4</v>
      </c>
      <c r="F94" s="59">
        <v>0</v>
      </c>
      <c r="G94" s="59">
        <v>0</v>
      </c>
      <c r="H94" s="59">
        <f>SUM(F94:G94)</f>
        <v>0</v>
      </c>
      <c r="I94" s="59">
        <f t="shared" si="47"/>
        <v>31.4</v>
      </c>
      <c r="J94" s="60">
        <f>+E90/H90*100</f>
        <v>97.461213721586901</v>
      </c>
    </row>
    <row r="95" spans="1:10" ht="18" customHeight="1" x14ac:dyDescent="0.2">
      <c r="B95" s="50" t="s">
        <v>89</v>
      </c>
      <c r="C95" s="20">
        <f>+[1]PP!F96</f>
        <v>0</v>
      </c>
      <c r="D95" s="20">
        <f>+[1]PP!G96</f>
        <v>31.4</v>
      </c>
      <c r="E95" s="20">
        <f>SUM(C95:D95)</f>
        <v>31.4</v>
      </c>
      <c r="F95" s="20">
        <v>0</v>
      </c>
      <c r="G95" s="20">
        <v>0</v>
      </c>
      <c r="H95" s="20">
        <f>SUM(F95:G95)</f>
        <v>0</v>
      </c>
      <c r="I95" s="20">
        <f t="shared" si="47"/>
        <v>31.4</v>
      </c>
      <c r="J95" s="54">
        <v>0</v>
      </c>
    </row>
    <row r="96" spans="1:10" ht="18" customHeight="1" x14ac:dyDescent="0.2">
      <c r="B96" s="50" t="s">
        <v>90</v>
      </c>
      <c r="C96" s="20">
        <f>+[1]PP!F97</f>
        <v>0</v>
      </c>
      <c r="D96" s="20">
        <f>+[1]PP!G97</f>
        <v>0</v>
      </c>
      <c r="E96" s="20">
        <f>SUM(C96:D96)</f>
        <v>0</v>
      </c>
      <c r="F96" s="20">
        <v>0</v>
      </c>
      <c r="G96" s="20">
        <v>0</v>
      </c>
      <c r="H96" s="20">
        <f>SUM(F96:G96)</f>
        <v>0</v>
      </c>
      <c r="I96" s="20">
        <f t="shared" si="47"/>
        <v>0</v>
      </c>
      <c r="J96" s="54">
        <v>0</v>
      </c>
    </row>
    <row r="97" spans="2:10" ht="18" customHeight="1" x14ac:dyDescent="0.2">
      <c r="B97" s="19" t="s">
        <v>91</v>
      </c>
      <c r="C97" s="20">
        <f>+[1]PP!F98</f>
        <v>0</v>
      </c>
      <c r="D97" s="20">
        <f>+[1]PP!G98</f>
        <v>0</v>
      </c>
      <c r="E97" s="20">
        <f>SUM(C97:D97)</f>
        <v>0</v>
      </c>
      <c r="F97" s="20">
        <v>0</v>
      </c>
      <c r="G97" s="20">
        <v>0</v>
      </c>
      <c r="H97" s="20">
        <f>SUM(F97:G97)</f>
        <v>0</v>
      </c>
      <c r="I97" s="20">
        <f t="shared" si="47"/>
        <v>0</v>
      </c>
      <c r="J97" s="22">
        <v>0</v>
      </c>
    </row>
    <row r="98" spans="2:10" ht="29.25" customHeight="1" x14ac:dyDescent="0.2">
      <c r="B98" s="61" t="s">
        <v>92</v>
      </c>
      <c r="C98" s="62">
        <f>+C93+C9</f>
        <v>108463.60000000002</v>
      </c>
      <c r="D98" s="62">
        <f>+D93+D9</f>
        <v>88588.999999999985</v>
      </c>
      <c r="E98" s="63">
        <f>+E93+E9</f>
        <v>197052.59999999998</v>
      </c>
      <c r="F98" s="62">
        <f>ROUNDUP(+F93+F9,1)</f>
        <v>109276.90000000001</v>
      </c>
      <c r="G98" s="62">
        <f>+G93+G9</f>
        <v>88644.873141945282</v>
      </c>
      <c r="H98" s="62">
        <f>ROUNDUP(+H93+H9,1)</f>
        <v>197921.80000000002</v>
      </c>
      <c r="I98" s="62">
        <f t="shared" si="47"/>
        <v>-869.20000000004075</v>
      </c>
      <c r="J98" s="64">
        <f>+E98/H98*100</f>
        <v>99.560836653668247</v>
      </c>
    </row>
    <row r="99" spans="2:10" ht="18" customHeight="1" x14ac:dyDescent="0.2">
      <c r="B99" s="65" t="s">
        <v>93</v>
      </c>
      <c r="C99" s="66"/>
      <c r="D99" s="66"/>
      <c r="E99" s="67"/>
      <c r="F99" s="67"/>
      <c r="G99" s="67"/>
      <c r="H99" s="68"/>
      <c r="I99" s="67"/>
      <c r="J99" s="69"/>
    </row>
    <row r="100" spans="2:10" ht="15" customHeight="1" x14ac:dyDescent="0.2">
      <c r="B100" s="70" t="s">
        <v>94</v>
      </c>
      <c r="C100" s="71"/>
      <c r="D100" s="71"/>
      <c r="E100" s="71"/>
      <c r="F100" s="71"/>
      <c r="G100" s="71"/>
      <c r="H100" s="71"/>
      <c r="I100" s="71"/>
      <c r="J100" s="72"/>
    </row>
    <row r="101" spans="2:10" ht="19.5" customHeight="1" x14ac:dyDescent="0.2">
      <c r="B101" s="73" t="s">
        <v>95</v>
      </c>
      <c r="C101" s="71"/>
      <c r="D101" s="71"/>
      <c r="E101" s="71"/>
      <c r="F101" s="74"/>
      <c r="G101" s="74"/>
      <c r="H101" s="74"/>
      <c r="I101" s="75"/>
      <c r="J101" s="76"/>
    </row>
    <row r="102" spans="2:10" x14ac:dyDescent="0.2">
      <c r="B102" s="73" t="s">
        <v>96</v>
      </c>
      <c r="C102" s="77"/>
      <c r="D102" s="77"/>
      <c r="E102" s="78"/>
      <c r="F102" s="79"/>
      <c r="G102" s="79"/>
      <c r="H102" s="72"/>
      <c r="I102" s="72"/>
      <c r="J102" s="80"/>
    </row>
    <row r="103" spans="2:10" x14ac:dyDescent="0.2">
      <c r="B103" s="73" t="s">
        <v>97</v>
      </c>
      <c r="C103" s="77"/>
      <c r="D103" s="77"/>
      <c r="E103" s="78"/>
      <c r="F103" s="79"/>
      <c r="G103" s="79"/>
      <c r="H103" s="81"/>
      <c r="I103" s="81"/>
      <c r="J103" s="82"/>
    </row>
    <row r="104" spans="2:10" x14ac:dyDescent="0.2">
      <c r="B104" s="83" t="s">
        <v>98</v>
      </c>
      <c r="C104" s="82"/>
      <c r="D104" s="82"/>
      <c r="E104" s="84"/>
      <c r="F104" s="79"/>
      <c r="G104" s="79"/>
      <c r="H104" s="71"/>
      <c r="I104" s="81"/>
      <c r="J104" s="82"/>
    </row>
    <row r="105" spans="2:10" x14ac:dyDescent="0.2">
      <c r="B105" s="85"/>
      <c r="C105" s="69"/>
      <c r="D105" s="69"/>
      <c r="E105" s="81"/>
      <c r="F105" s="79"/>
      <c r="G105" s="79"/>
      <c r="H105" s="79"/>
      <c r="I105" s="81"/>
      <c r="J105" s="74"/>
    </row>
    <row r="106" spans="2:10" x14ac:dyDescent="0.2">
      <c r="B106" s="85"/>
      <c r="C106" s="71"/>
      <c r="D106" s="71"/>
      <c r="E106" s="72"/>
      <c r="F106" s="79"/>
      <c r="G106" s="79"/>
      <c r="H106" s="81"/>
      <c r="I106" s="81"/>
      <c r="J106" s="74"/>
    </row>
    <row r="107" spans="2:10" x14ac:dyDescent="0.2">
      <c r="B107" s="86"/>
      <c r="C107" s="71"/>
      <c r="D107" s="71"/>
      <c r="E107" s="71"/>
      <c r="F107" s="79"/>
      <c r="G107" s="79"/>
      <c r="H107" s="78"/>
      <c r="I107" s="78"/>
      <c r="J107" s="87"/>
    </row>
    <row r="108" spans="2:10" x14ac:dyDescent="0.2">
      <c r="B108" s="85"/>
      <c r="C108" s="71"/>
      <c r="D108" s="71"/>
      <c r="E108" s="72"/>
      <c r="F108" s="79"/>
      <c r="G108" s="79"/>
      <c r="H108" s="79"/>
      <c r="I108" s="81"/>
      <c r="J108" s="69"/>
    </row>
    <row r="109" spans="2:10" x14ac:dyDescent="0.2">
      <c r="B109" s="85"/>
      <c r="C109" s="82"/>
      <c r="D109" s="82"/>
      <c r="E109" s="84"/>
      <c r="F109" s="79"/>
      <c r="G109" s="79"/>
      <c r="H109" s="79"/>
      <c r="I109" s="72"/>
      <c r="J109" s="87"/>
    </row>
    <row r="110" spans="2:10" x14ac:dyDescent="0.2">
      <c r="B110" s="85"/>
      <c r="C110" s="87"/>
      <c r="D110" s="87"/>
      <c r="E110" s="88"/>
      <c r="F110" s="79"/>
      <c r="G110" s="79"/>
      <c r="H110" s="88"/>
      <c r="I110" s="88"/>
      <c r="J110" s="87"/>
    </row>
    <row r="111" spans="2:10" x14ac:dyDescent="0.2">
      <c r="B111" s="85"/>
      <c r="C111" s="87"/>
      <c r="D111" s="87"/>
      <c r="E111" s="88"/>
      <c r="F111" s="79"/>
      <c r="G111" s="79"/>
      <c r="H111" s="88"/>
      <c r="I111" s="88"/>
      <c r="J111" s="87"/>
    </row>
    <row r="112" spans="2:10" x14ac:dyDescent="0.2">
      <c r="B112" s="89"/>
      <c r="C112" s="87"/>
      <c r="D112" s="87"/>
      <c r="E112" s="88"/>
      <c r="F112" s="79"/>
      <c r="G112" s="79"/>
      <c r="H112" s="84"/>
      <c r="I112" s="90"/>
      <c r="J112" s="87"/>
    </row>
    <row r="113" spans="2:10" x14ac:dyDescent="0.2">
      <c r="B113" s="87"/>
      <c r="C113" s="87"/>
      <c r="D113" s="87"/>
      <c r="E113" s="88"/>
      <c r="F113" s="79"/>
      <c r="G113" s="79"/>
      <c r="H113" s="88"/>
      <c r="I113" s="88"/>
      <c r="J113" s="87"/>
    </row>
    <row r="114" spans="2:10" x14ac:dyDescent="0.2">
      <c r="B114" s="87"/>
      <c r="C114" s="87"/>
      <c r="D114" s="87"/>
      <c r="E114" s="88"/>
      <c r="F114" s="90"/>
      <c r="G114" s="90"/>
      <c r="H114" s="88"/>
      <c r="I114" s="88"/>
      <c r="J114" s="87"/>
    </row>
    <row r="115" spans="2:10" x14ac:dyDescent="0.2">
      <c r="B115" s="87"/>
      <c r="C115" s="87"/>
      <c r="D115" s="87"/>
      <c r="E115" s="88"/>
      <c r="F115" s="90"/>
      <c r="G115" s="90"/>
      <c r="H115" s="91"/>
      <c r="I115" s="91"/>
      <c r="J115" s="87"/>
    </row>
    <row r="116" spans="2:10" x14ac:dyDescent="0.2">
      <c r="B116" s="87"/>
      <c r="C116" s="87"/>
      <c r="D116" s="87"/>
      <c r="E116" s="88"/>
      <c r="F116" s="90"/>
      <c r="G116" s="90"/>
      <c r="H116" s="84"/>
      <c r="I116" s="84"/>
      <c r="J116" s="87"/>
    </row>
    <row r="117" spans="2:10" x14ac:dyDescent="0.2">
      <c r="B117" s="87"/>
      <c r="C117" s="87"/>
      <c r="D117" s="87"/>
      <c r="E117" s="88"/>
      <c r="F117" s="88"/>
      <c r="G117" s="88"/>
      <c r="H117" s="88"/>
      <c r="I117" s="88"/>
      <c r="J117" s="87"/>
    </row>
    <row r="118" spans="2:10" x14ac:dyDescent="0.2">
      <c r="B118" s="92"/>
      <c r="C118" s="87"/>
      <c r="D118" s="87"/>
      <c r="E118" s="88"/>
      <c r="F118" s="84"/>
      <c r="G118" s="84"/>
      <c r="H118" s="88"/>
      <c r="I118" s="88"/>
      <c r="J118" s="87"/>
    </row>
    <row r="119" spans="2:10" x14ac:dyDescent="0.2">
      <c r="B119" s="87"/>
      <c r="C119" s="87"/>
      <c r="D119" s="87"/>
      <c r="E119" s="88"/>
      <c r="F119" s="88"/>
      <c r="G119" s="88"/>
      <c r="H119" s="88"/>
      <c r="I119" s="88"/>
      <c r="J119" s="87"/>
    </row>
    <row r="120" spans="2:10" x14ac:dyDescent="0.2">
      <c r="B120" s="87"/>
      <c r="C120" s="87"/>
      <c r="D120" s="87"/>
      <c r="E120" s="88"/>
      <c r="F120" s="88"/>
      <c r="G120" s="88"/>
      <c r="H120" s="88"/>
      <c r="I120" s="88"/>
      <c r="J120" s="87"/>
    </row>
    <row r="121" spans="2:10" x14ac:dyDescent="0.2">
      <c r="B121" s="87"/>
      <c r="C121" s="87"/>
      <c r="D121" s="87"/>
      <c r="E121" s="88"/>
      <c r="F121" s="79"/>
      <c r="G121" s="79"/>
      <c r="H121" s="88"/>
      <c r="I121" s="88"/>
      <c r="J121" s="87"/>
    </row>
    <row r="122" spans="2:10" x14ac:dyDescent="0.2">
      <c r="B122" s="87"/>
      <c r="C122" s="87"/>
      <c r="D122" s="87"/>
      <c r="E122" s="88"/>
      <c r="F122" s="79"/>
      <c r="G122" s="79"/>
      <c r="H122" s="88"/>
      <c r="I122" s="88"/>
      <c r="J122" s="87"/>
    </row>
    <row r="123" spans="2:10" x14ac:dyDescent="0.2">
      <c r="B123" s="87"/>
      <c r="C123" s="87"/>
      <c r="D123" s="87"/>
      <c r="E123" s="88"/>
      <c r="F123" s="88"/>
      <c r="G123" s="88"/>
      <c r="H123" s="88"/>
      <c r="I123" s="88"/>
      <c r="J123" s="87"/>
    </row>
    <row r="124" spans="2:10" x14ac:dyDescent="0.2">
      <c r="B124" s="87"/>
      <c r="C124" s="87"/>
      <c r="D124" s="87"/>
      <c r="E124" s="88"/>
      <c r="F124" s="88"/>
      <c r="G124" s="88"/>
      <c r="H124" s="88"/>
      <c r="I124" s="88"/>
      <c r="J124" s="87"/>
    </row>
    <row r="125" spans="2:10" x14ac:dyDescent="0.2">
      <c r="B125" s="87"/>
      <c r="C125" s="87"/>
      <c r="D125" s="87"/>
      <c r="E125" s="88"/>
      <c r="F125" s="88"/>
      <c r="G125" s="88"/>
      <c r="H125" s="88"/>
      <c r="I125" s="88"/>
      <c r="J125" s="87"/>
    </row>
    <row r="126" spans="2:10" x14ac:dyDescent="0.2">
      <c r="B126" s="87"/>
      <c r="C126" s="87"/>
      <c r="D126" s="87"/>
      <c r="E126" s="88"/>
      <c r="F126" s="88"/>
      <c r="G126" s="88"/>
      <c r="H126" s="88"/>
      <c r="I126" s="88"/>
      <c r="J126" s="87"/>
    </row>
    <row r="127" spans="2:10" x14ac:dyDescent="0.2">
      <c r="B127" s="87"/>
      <c r="C127" s="87"/>
      <c r="D127" s="87"/>
      <c r="E127" s="88"/>
      <c r="F127" s="88"/>
      <c r="G127" s="88"/>
      <c r="H127" s="88"/>
      <c r="I127" s="88"/>
      <c r="J127" s="87"/>
    </row>
    <row r="128" spans="2:10" x14ac:dyDescent="0.2">
      <c r="B128" s="87"/>
      <c r="C128" s="87"/>
      <c r="D128" s="87"/>
      <c r="E128" s="88"/>
      <c r="F128" s="88"/>
      <c r="G128" s="88"/>
      <c r="H128" s="88"/>
      <c r="I128" s="88"/>
      <c r="J128" s="87"/>
    </row>
    <row r="129" spans="2:10" x14ac:dyDescent="0.2">
      <c r="B129" s="87"/>
      <c r="C129" s="87"/>
      <c r="D129" s="87"/>
      <c r="E129" s="88"/>
      <c r="F129" s="88"/>
      <c r="G129" s="88"/>
      <c r="H129" s="88"/>
      <c r="I129" s="88"/>
      <c r="J129" s="87"/>
    </row>
    <row r="130" spans="2:10" x14ac:dyDescent="0.2">
      <c r="B130" s="87"/>
      <c r="C130" s="87"/>
      <c r="D130" s="87"/>
      <c r="E130" s="88"/>
      <c r="F130" s="88"/>
      <c r="G130" s="88"/>
      <c r="H130" s="88"/>
      <c r="I130" s="88"/>
      <c r="J130" s="87"/>
    </row>
    <row r="131" spans="2:10" x14ac:dyDescent="0.2">
      <c r="B131" s="87"/>
      <c r="C131" s="87"/>
      <c r="D131" s="87"/>
      <c r="E131" s="88"/>
      <c r="F131" s="88"/>
      <c r="G131" s="88"/>
      <c r="H131" s="88"/>
      <c r="I131" s="88"/>
      <c r="J131" s="87"/>
    </row>
    <row r="132" spans="2:10" x14ac:dyDescent="0.2">
      <c r="B132" s="87"/>
      <c r="C132" s="87"/>
      <c r="D132" s="87"/>
      <c r="E132" s="88"/>
      <c r="F132" s="88"/>
      <c r="G132" s="88"/>
      <c r="H132" s="88"/>
      <c r="I132" s="88"/>
      <c r="J132" s="87"/>
    </row>
    <row r="133" spans="2:10" x14ac:dyDescent="0.2">
      <c r="B133" s="87"/>
      <c r="C133" s="87"/>
      <c r="D133" s="87"/>
      <c r="E133" s="88"/>
      <c r="F133" s="88"/>
      <c r="G133" s="88"/>
      <c r="H133" s="88"/>
      <c r="I133" s="88"/>
      <c r="J133" s="87"/>
    </row>
    <row r="134" spans="2:10" x14ac:dyDescent="0.2">
      <c r="B134" s="87"/>
      <c r="C134" s="87"/>
      <c r="D134" s="87"/>
      <c r="E134" s="88"/>
      <c r="F134" s="88"/>
      <c r="G134" s="88"/>
      <c r="H134" s="88"/>
      <c r="I134" s="88"/>
      <c r="J134" s="87"/>
    </row>
    <row r="135" spans="2:10" x14ac:dyDescent="0.2">
      <c r="B135" s="87"/>
      <c r="C135" s="87"/>
      <c r="D135" s="87"/>
      <c r="E135" s="88"/>
      <c r="F135" s="88"/>
      <c r="G135" s="88"/>
      <c r="H135" s="88"/>
      <c r="I135" s="88"/>
      <c r="J135" s="87"/>
    </row>
    <row r="136" spans="2:10" x14ac:dyDescent="0.2">
      <c r="B136" s="87"/>
      <c r="C136" s="87"/>
      <c r="D136" s="87"/>
      <c r="E136" s="88"/>
      <c r="F136" s="88"/>
      <c r="G136" s="88"/>
      <c r="H136" s="88"/>
      <c r="I136" s="88"/>
      <c r="J136" s="87"/>
    </row>
    <row r="137" spans="2:10" x14ac:dyDescent="0.2">
      <c r="B137" s="87"/>
      <c r="C137" s="87"/>
      <c r="D137" s="87"/>
      <c r="E137" s="88"/>
      <c r="F137" s="88"/>
      <c r="G137" s="88"/>
      <c r="H137" s="88"/>
      <c r="I137" s="88"/>
      <c r="J137" s="87"/>
    </row>
    <row r="138" spans="2:10" x14ac:dyDescent="0.2">
      <c r="B138" s="87"/>
      <c r="C138" s="87"/>
      <c r="D138" s="87"/>
      <c r="E138" s="88"/>
      <c r="F138" s="88"/>
      <c r="G138" s="88"/>
      <c r="H138" s="88"/>
      <c r="I138" s="88"/>
      <c r="J138" s="87"/>
    </row>
    <row r="139" spans="2:10" x14ac:dyDescent="0.2">
      <c r="B139" s="87"/>
      <c r="C139" s="87"/>
      <c r="D139" s="87"/>
      <c r="E139" s="88"/>
      <c r="F139" s="88"/>
      <c r="G139" s="88"/>
      <c r="H139" s="88"/>
      <c r="I139" s="88"/>
      <c r="J139" s="87"/>
    </row>
    <row r="140" spans="2:10" x14ac:dyDescent="0.2">
      <c r="B140" s="87"/>
      <c r="C140" s="87"/>
      <c r="D140" s="87"/>
      <c r="E140" s="88"/>
      <c r="F140" s="88"/>
      <c r="G140" s="88"/>
      <c r="H140" s="88"/>
      <c r="I140" s="88"/>
      <c r="J140" s="87"/>
    </row>
    <row r="141" spans="2:10" x14ac:dyDescent="0.2">
      <c r="B141" s="87"/>
      <c r="C141" s="87"/>
      <c r="D141" s="87"/>
      <c r="E141" s="88"/>
      <c r="F141" s="88"/>
      <c r="G141" s="88"/>
      <c r="H141" s="88"/>
      <c r="I141" s="88"/>
      <c r="J141" s="87"/>
    </row>
    <row r="142" spans="2:10" x14ac:dyDescent="0.2">
      <c r="B142" s="87"/>
      <c r="C142" s="87"/>
      <c r="D142" s="87"/>
      <c r="E142" s="88"/>
      <c r="F142" s="88"/>
      <c r="G142" s="88"/>
      <c r="H142" s="88"/>
      <c r="I142" s="88"/>
      <c r="J142" s="87"/>
    </row>
    <row r="143" spans="2:10" x14ac:dyDescent="0.2">
      <c r="B143" s="87"/>
      <c r="C143" s="87"/>
      <c r="D143" s="87"/>
      <c r="E143" s="88"/>
      <c r="F143" s="88"/>
      <c r="G143" s="88"/>
      <c r="H143" s="88"/>
      <c r="I143" s="88"/>
      <c r="J143" s="87"/>
    </row>
    <row r="144" spans="2:10" x14ac:dyDescent="0.2">
      <c r="B144" s="87"/>
      <c r="C144" s="87"/>
      <c r="D144" s="87"/>
      <c r="E144" s="88"/>
      <c r="F144" s="88"/>
      <c r="G144" s="88"/>
      <c r="H144" s="88"/>
      <c r="I144" s="88"/>
      <c r="J144" s="87"/>
    </row>
    <row r="145" spans="2:10" x14ac:dyDescent="0.2">
      <c r="B145" s="87"/>
      <c r="C145" s="87"/>
      <c r="D145" s="87"/>
      <c r="E145" s="88"/>
      <c r="F145" s="88"/>
      <c r="G145" s="88"/>
      <c r="H145" s="88"/>
      <c r="I145" s="88"/>
      <c r="J145" s="87"/>
    </row>
    <row r="146" spans="2:10" x14ac:dyDescent="0.2">
      <c r="B146" s="87"/>
      <c r="C146" s="87"/>
      <c r="D146" s="87"/>
      <c r="E146" s="88"/>
      <c r="F146" s="88"/>
      <c r="G146" s="88"/>
      <c r="H146" s="88"/>
      <c r="I146" s="88"/>
      <c r="J146" s="87"/>
    </row>
    <row r="147" spans="2:10" x14ac:dyDescent="0.2">
      <c r="B147" s="87"/>
      <c r="C147" s="87"/>
      <c r="D147" s="87"/>
      <c r="E147" s="88"/>
      <c r="F147" s="88"/>
      <c r="G147" s="88"/>
      <c r="H147" s="88"/>
      <c r="I147" s="88"/>
      <c r="J147" s="87"/>
    </row>
    <row r="148" spans="2:10" x14ac:dyDescent="0.2">
      <c r="B148" s="87"/>
      <c r="C148" s="87"/>
      <c r="D148" s="87"/>
      <c r="E148" s="88"/>
      <c r="F148" s="88"/>
      <c r="G148" s="88"/>
      <c r="H148" s="88"/>
      <c r="I148" s="88"/>
      <c r="J148" s="87"/>
    </row>
    <row r="149" spans="2:10" x14ac:dyDescent="0.2">
      <c r="B149" s="87"/>
      <c r="C149" s="87"/>
      <c r="D149" s="87"/>
      <c r="E149" s="88"/>
      <c r="F149" s="88"/>
      <c r="G149" s="88"/>
      <c r="H149" s="88"/>
      <c r="I149" s="88"/>
      <c r="J149" s="87"/>
    </row>
    <row r="150" spans="2:10" x14ac:dyDescent="0.2">
      <c r="B150" s="87"/>
      <c r="C150" s="87"/>
      <c r="D150" s="87"/>
      <c r="E150" s="88"/>
      <c r="F150" s="88"/>
      <c r="G150" s="88"/>
      <c r="H150" s="88"/>
      <c r="I150" s="88"/>
      <c r="J150" s="87"/>
    </row>
    <row r="151" spans="2:10" x14ac:dyDescent="0.2">
      <c r="B151" s="87"/>
      <c r="C151" s="87"/>
      <c r="D151" s="87"/>
      <c r="E151" s="88"/>
      <c r="F151" s="88"/>
      <c r="G151" s="88"/>
      <c r="H151" s="88"/>
      <c r="I151" s="88"/>
      <c r="J151" s="87"/>
    </row>
    <row r="152" spans="2:10" x14ac:dyDescent="0.2">
      <c r="B152" s="87"/>
      <c r="C152" s="87"/>
      <c r="D152" s="87"/>
      <c r="E152" s="88"/>
      <c r="F152" s="88"/>
      <c r="G152" s="88"/>
      <c r="H152" s="88"/>
      <c r="I152" s="88"/>
      <c r="J152" s="87"/>
    </row>
    <row r="153" spans="2:10" x14ac:dyDescent="0.2">
      <c r="B153" s="87"/>
      <c r="C153" s="87"/>
      <c r="D153" s="87"/>
      <c r="E153" s="88"/>
      <c r="F153" s="88"/>
      <c r="G153" s="88"/>
      <c r="H153" s="88"/>
      <c r="I153" s="88"/>
      <c r="J153" s="87"/>
    </row>
    <row r="154" spans="2:10" x14ac:dyDescent="0.2">
      <c r="B154" s="87"/>
      <c r="C154" s="87"/>
      <c r="D154" s="87"/>
      <c r="E154" s="88"/>
      <c r="F154" s="88"/>
      <c r="G154" s="88"/>
      <c r="H154" s="88"/>
      <c r="I154" s="88"/>
      <c r="J154" s="87"/>
    </row>
    <row r="155" spans="2:10" x14ac:dyDescent="0.2">
      <c r="B155" s="87"/>
      <c r="C155" s="87"/>
      <c r="D155" s="87"/>
      <c r="E155" s="88"/>
      <c r="F155" s="88"/>
      <c r="G155" s="88"/>
      <c r="H155" s="88"/>
      <c r="I155" s="88"/>
      <c r="J155" s="87"/>
    </row>
    <row r="156" spans="2:10" x14ac:dyDescent="0.2">
      <c r="B156" s="87"/>
      <c r="C156" s="87"/>
      <c r="D156" s="87"/>
      <c r="E156" s="88"/>
      <c r="F156" s="88"/>
      <c r="G156" s="88"/>
      <c r="H156" s="88"/>
      <c r="I156" s="88"/>
      <c r="J156" s="87"/>
    </row>
    <row r="157" spans="2:10" x14ac:dyDescent="0.2">
      <c r="B157" s="87"/>
      <c r="C157" s="87"/>
      <c r="D157" s="87"/>
      <c r="E157" s="88"/>
      <c r="F157" s="88"/>
      <c r="G157" s="88"/>
      <c r="H157" s="88"/>
      <c r="I157" s="88"/>
      <c r="J157" s="87"/>
    </row>
    <row r="158" spans="2:10" x14ac:dyDescent="0.2">
      <c r="B158" s="87"/>
      <c r="C158" s="87"/>
      <c r="D158" s="87"/>
      <c r="E158" s="88"/>
      <c r="F158" s="88"/>
      <c r="G158" s="88"/>
      <c r="H158" s="88"/>
      <c r="I158" s="88"/>
      <c r="J158" s="87"/>
    </row>
    <row r="159" spans="2:10" x14ac:dyDescent="0.2">
      <c r="B159" s="87"/>
      <c r="C159" s="87"/>
      <c r="D159" s="87"/>
      <c r="E159" s="88"/>
      <c r="F159" s="88"/>
      <c r="G159" s="88"/>
      <c r="H159" s="88"/>
      <c r="I159" s="88"/>
      <c r="J159" s="87"/>
    </row>
    <row r="160" spans="2:10" x14ac:dyDescent="0.2">
      <c r="B160" s="87"/>
      <c r="C160" s="87"/>
      <c r="D160" s="87"/>
      <c r="E160" s="88"/>
      <c r="F160" s="88"/>
      <c r="G160" s="88"/>
      <c r="H160" s="88"/>
      <c r="I160" s="88"/>
      <c r="J160" s="87"/>
    </row>
    <row r="161" spans="2:10" x14ac:dyDescent="0.2">
      <c r="B161" s="87"/>
      <c r="C161" s="87"/>
      <c r="D161" s="87"/>
      <c r="E161" s="88"/>
      <c r="F161" s="88"/>
      <c r="G161" s="88"/>
      <c r="H161" s="88"/>
      <c r="I161" s="88"/>
      <c r="J161" s="87"/>
    </row>
    <row r="162" spans="2:10" x14ac:dyDescent="0.2">
      <c r="B162" s="87"/>
      <c r="C162" s="87"/>
      <c r="D162" s="87"/>
      <c r="E162" s="88"/>
      <c r="F162" s="88"/>
      <c r="G162" s="88"/>
      <c r="H162" s="88"/>
      <c r="I162" s="88"/>
      <c r="J162" s="87"/>
    </row>
    <row r="163" spans="2:10" x14ac:dyDescent="0.2">
      <c r="B163" s="87"/>
      <c r="C163" s="87"/>
      <c r="D163" s="87"/>
      <c r="E163" s="88"/>
      <c r="F163" s="88"/>
      <c r="G163" s="88"/>
      <c r="H163" s="88"/>
      <c r="I163" s="88"/>
      <c r="J163" s="87"/>
    </row>
    <row r="164" spans="2:10" x14ac:dyDescent="0.2">
      <c r="B164" s="87"/>
      <c r="C164" s="87"/>
      <c r="D164" s="87"/>
      <c r="E164" s="88"/>
      <c r="F164" s="88"/>
      <c r="G164" s="88"/>
      <c r="H164" s="88"/>
      <c r="I164" s="88"/>
      <c r="J164" s="87"/>
    </row>
    <row r="165" spans="2:10" x14ac:dyDescent="0.2">
      <c r="B165" s="87"/>
      <c r="C165" s="87"/>
      <c r="D165" s="87"/>
      <c r="E165" s="88"/>
      <c r="F165" s="88"/>
      <c r="G165" s="88"/>
      <c r="H165" s="88"/>
      <c r="I165" s="88"/>
      <c r="J165" s="87"/>
    </row>
    <row r="166" spans="2:10" x14ac:dyDescent="0.2">
      <c r="B166" s="87"/>
      <c r="C166" s="87"/>
      <c r="D166" s="87"/>
      <c r="E166" s="88"/>
      <c r="F166" s="88"/>
      <c r="G166" s="88"/>
      <c r="H166" s="88"/>
      <c r="I166" s="88"/>
      <c r="J166" s="87"/>
    </row>
    <row r="167" spans="2:10" x14ac:dyDescent="0.2">
      <c r="B167" s="87"/>
      <c r="C167" s="87"/>
      <c r="D167" s="87"/>
      <c r="E167" s="88"/>
      <c r="F167" s="88"/>
      <c r="G167" s="88"/>
      <c r="H167" s="88"/>
      <c r="I167" s="88"/>
      <c r="J167" s="87"/>
    </row>
    <row r="168" spans="2:10" x14ac:dyDescent="0.2">
      <c r="B168" s="87"/>
      <c r="C168" s="87"/>
      <c r="D168" s="87"/>
      <c r="E168" s="88"/>
      <c r="F168" s="88"/>
      <c r="G168" s="88"/>
      <c r="H168" s="88"/>
      <c r="I168" s="88"/>
      <c r="J168" s="87"/>
    </row>
    <row r="169" spans="2:10" x14ac:dyDescent="0.2">
      <c r="B169" s="87"/>
      <c r="C169" s="87"/>
      <c r="D169" s="87"/>
      <c r="E169" s="88"/>
      <c r="F169" s="88"/>
      <c r="G169" s="88"/>
      <c r="H169" s="88"/>
      <c r="I169" s="88"/>
      <c r="J169" s="87"/>
    </row>
    <row r="170" spans="2:10" x14ac:dyDescent="0.2">
      <c r="B170" s="87"/>
      <c r="C170" s="87"/>
      <c r="D170" s="87"/>
      <c r="E170" s="88"/>
      <c r="F170" s="88"/>
      <c r="G170" s="88"/>
      <c r="H170" s="88"/>
      <c r="I170" s="88"/>
      <c r="J170" s="87"/>
    </row>
    <row r="171" spans="2:10" x14ac:dyDescent="0.2">
      <c r="B171" s="87"/>
      <c r="C171" s="87"/>
      <c r="D171" s="87"/>
      <c r="E171" s="88"/>
      <c r="F171" s="88"/>
      <c r="G171" s="88"/>
      <c r="H171" s="88"/>
      <c r="I171" s="88"/>
      <c r="J171" s="87"/>
    </row>
    <row r="172" spans="2:10" x14ac:dyDescent="0.2">
      <c r="B172" s="87"/>
      <c r="C172" s="87"/>
      <c r="D172" s="87"/>
      <c r="E172" s="88"/>
      <c r="F172" s="88"/>
      <c r="G172" s="88"/>
      <c r="H172" s="88"/>
      <c r="I172" s="88"/>
      <c r="J172" s="87"/>
    </row>
    <row r="173" spans="2:10" x14ac:dyDescent="0.2">
      <c r="B173" s="87"/>
      <c r="C173" s="87"/>
      <c r="D173" s="87"/>
      <c r="E173" s="88"/>
      <c r="F173" s="88"/>
      <c r="G173" s="88"/>
      <c r="H173" s="88"/>
      <c r="I173" s="88"/>
      <c r="J173" s="87"/>
    </row>
    <row r="174" spans="2:10" x14ac:dyDescent="0.2">
      <c r="B174" s="87"/>
      <c r="C174" s="87"/>
      <c r="D174" s="87"/>
      <c r="E174" s="88"/>
      <c r="F174" s="88"/>
      <c r="G174" s="88"/>
      <c r="H174" s="88"/>
      <c r="I174" s="88"/>
      <c r="J174" s="87"/>
    </row>
    <row r="175" spans="2:10" x14ac:dyDescent="0.2">
      <c r="B175" s="87"/>
      <c r="C175" s="87"/>
      <c r="D175" s="87"/>
      <c r="E175" s="88"/>
      <c r="F175" s="88"/>
      <c r="G175" s="88"/>
      <c r="H175" s="88"/>
      <c r="I175" s="88"/>
      <c r="J175" s="87"/>
    </row>
    <row r="176" spans="2:10" x14ac:dyDescent="0.2">
      <c r="B176" s="87"/>
      <c r="C176" s="87"/>
      <c r="D176" s="87"/>
      <c r="E176" s="88"/>
      <c r="F176" s="88"/>
      <c r="G176" s="88"/>
      <c r="H176" s="88"/>
      <c r="I176" s="88"/>
      <c r="J176" s="87"/>
    </row>
    <row r="177" spans="2:10" x14ac:dyDescent="0.2">
      <c r="B177" s="87"/>
      <c r="C177" s="87"/>
      <c r="D177" s="87"/>
      <c r="E177" s="88"/>
      <c r="F177" s="88"/>
      <c r="G177" s="88"/>
      <c r="H177" s="88"/>
      <c r="I177" s="88"/>
      <c r="J177" s="87"/>
    </row>
    <row r="178" spans="2:10" x14ac:dyDescent="0.2">
      <c r="B178" s="87"/>
      <c r="C178" s="87"/>
      <c r="D178" s="87"/>
      <c r="E178" s="88"/>
      <c r="F178" s="88"/>
      <c r="G178" s="88"/>
      <c r="H178" s="88"/>
      <c r="I178" s="88"/>
      <c r="J178" s="87"/>
    </row>
    <row r="179" spans="2:10" x14ac:dyDescent="0.2">
      <c r="B179" s="87"/>
      <c r="C179" s="87"/>
      <c r="D179" s="87"/>
      <c r="E179" s="88"/>
      <c r="F179" s="88"/>
      <c r="G179" s="88"/>
      <c r="H179" s="88"/>
      <c r="I179" s="88"/>
      <c r="J179" s="87"/>
    </row>
    <row r="180" spans="2:10" x14ac:dyDescent="0.2">
      <c r="B180" s="87"/>
      <c r="C180" s="87"/>
      <c r="D180" s="87"/>
      <c r="E180" s="88"/>
      <c r="F180" s="88"/>
      <c r="G180" s="88"/>
      <c r="H180" s="88"/>
      <c r="I180" s="88"/>
      <c r="J180" s="87"/>
    </row>
    <row r="181" spans="2:10" x14ac:dyDescent="0.2">
      <c r="B181" s="87"/>
      <c r="C181" s="87"/>
      <c r="D181" s="87"/>
      <c r="E181" s="88"/>
      <c r="F181" s="88"/>
      <c r="G181" s="88"/>
      <c r="H181" s="88"/>
      <c r="I181" s="88"/>
      <c r="J181" s="87"/>
    </row>
    <row r="182" spans="2:10" x14ac:dyDescent="0.2">
      <c r="B182" s="87"/>
      <c r="C182" s="87"/>
      <c r="D182" s="87"/>
      <c r="E182" s="88"/>
      <c r="F182" s="88"/>
      <c r="G182" s="88"/>
      <c r="H182" s="88"/>
      <c r="I182" s="88"/>
      <c r="J182" s="87"/>
    </row>
    <row r="183" spans="2:10" x14ac:dyDescent="0.2">
      <c r="B183" s="87"/>
      <c r="C183" s="87"/>
      <c r="D183" s="87"/>
      <c r="E183" s="88"/>
      <c r="F183" s="88"/>
      <c r="G183" s="88"/>
      <c r="H183" s="88"/>
      <c r="I183" s="88"/>
      <c r="J183" s="87"/>
    </row>
    <row r="184" spans="2:10" x14ac:dyDescent="0.2">
      <c r="B184" s="87"/>
      <c r="C184" s="87"/>
      <c r="D184" s="87"/>
      <c r="E184" s="88"/>
      <c r="F184" s="88"/>
      <c r="G184" s="88"/>
      <c r="H184" s="88"/>
      <c r="I184" s="88"/>
      <c r="J184" s="87"/>
    </row>
    <row r="185" spans="2:10" x14ac:dyDescent="0.2">
      <c r="B185" s="87"/>
      <c r="C185" s="87"/>
      <c r="D185" s="87"/>
      <c r="E185" s="88"/>
      <c r="F185" s="88"/>
      <c r="G185" s="88"/>
      <c r="H185" s="88"/>
      <c r="I185" s="88"/>
      <c r="J185" s="87"/>
    </row>
    <row r="186" spans="2:10" x14ac:dyDescent="0.2">
      <c r="B186" s="87"/>
      <c r="C186" s="87"/>
      <c r="D186" s="87"/>
      <c r="E186" s="88"/>
      <c r="F186" s="88"/>
      <c r="G186" s="88"/>
      <c r="H186" s="88"/>
      <c r="I186" s="88"/>
      <c r="J186" s="87"/>
    </row>
    <row r="187" spans="2:10" x14ac:dyDescent="0.2">
      <c r="B187" s="87"/>
      <c r="C187" s="87"/>
      <c r="D187" s="87"/>
      <c r="E187" s="88"/>
      <c r="F187" s="88"/>
      <c r="G187" s="88"/>
      <c r="H187" s="88"/>
      <c r="I187" s="88"/>
      <c r="J187" s="87"/>
    </row>
    <row r="188" spans="2:10" x14ac:dyDescent="0.2">
      <c r="B188" s="87"/>
      <c r="C188" s="87"/>
      <c r="D188" s="87"/>
      <c r="E188" s="88"/>
      <c r="F188" s="88"/>
      <c r="G188" s="88"/>
      <c r="H188" s="88"/>
      <c r="I188" s="88"/>
      <c r="J188" s="87"/>
    </row>
    <row r="189" spans="2:10" x14ac:dyDescent="0.2">
      <c r="B189" s="87"/>
      <c r="C189" s="87"/>
      <c r="D189" s="87"/>
      <c r="E189" s="88"/>
      <c r="F189" s="88"/>
      <c r="G189" s="88"/>
      <c r="H189" s="88"/>
      <c r="I189" s="88"/>
      <c r="J189" s="87"/>
    </row>
    <row r="190" spans="2:10" x14ac:dyDescent="0.2">
      <c r="B190" s="87"/>
      <c r="C190" s="87"/>
      <c r="D190" s="87"/>
      <c r="E190" s="88"/>
      <c r="F190" s="88"/>
      <c r="G190" s="88"/>
      <c r="H190" s="88"/>
      <c r="I190" s="88"/>
      <c r="J190" s="87"/>
    </row>
    <row r="191" spans="2:10" x14ac:dyDescent="0.2">
      <c r="B191" s="87"/>
      <c r="C191" s="87"/>
      <c r="D191" s="87"/>
      <c r="E191" s="88"/>
      <c r="F191" s="88"/>
      <c r="G191" s="88"/>
      <c r="H191" s="88"/>
      <c r="I191" s="88"/>
      <c r="J191" s="87"/>
    </row>
    <row r="192" spans="2:10" x14ac:dyDescent="0.2">
      <c r="B192" s="87"/>
      <c r="C192" s="87"/>
      <c r="D192" s="87"/>
      <c r="E192" s="88"/>
      <c r="F192" s="88"/>
      <c r="G192" s="88"/>
      <c r="H192" s="88"/>
      <c r="I192" s="88"/>
      <c r="J192" s="87"/>
    </row>
    <row r="193" spans="2:10" x14ac:dyDescent="0.2">
      <c r="B193" s="87"/>
      <c r="C193" s="87"/>
      <c r="D193" s="87"/>
      <c r="E193" s="88"/>
      <c r="F193" s="88"/>
      <c r="G193" s="88"/>
      <c r="H193" s="88"/>
      <c r="I193" s="88"/>
      <c r="J193" s="87"/>
    </row>
    <row r="194" spans="2:10" x14ac:dyDescent="0.2">
      <c r="B194" s="87"/>
      <c r="C194" s="87"/>
      <c r="D194" s="87"/>
      <c r="E194" s="88"/>
      <c r="F194" s="88"/>
      <c r="G194" s="88"/>
      <c r="H194" s="88"/>
      <c r="I194" s="88"/>
      <c r="J194" s="87"/>
    </row>
    <row r="195" spans="2:10" x14ac:dyDescent="0.2">
      <c r="B195" s="87"/>
      <c r="C195" s="87"/>
      <c r="D195" s="87"/>
      <c r="E195" s="88"/>
      <c r="F195" s="88"/>
      <c r="G195" s="88"/>
      <c r="H195" s="88"/>
      <c r="I195" s="88"/>
      <c r="J195" s="87"/>
    </row>
    <row r="196" spans="2:10" x14ac:dyDescent="0.2">
      <c r="B196" s="87"/>
      <c r="C196" s="87"/>
      <c r="D196" s="87"/>
      <c r="E196" s="88"/>
      <c r="F196" s="88"/>
      <c r="G196" s="88"/>
      <c r="H196" s="88"/>
      <c r="I196" s="88"/>
      <c r="J196" s="87"/>
    </row>
    <row r="197" spans="2:10" x14ac:dyDescent="0.2">
      <c r="B197" s="87"/>
      <c r="C197" s="87"/>
      <c r="D197" s="87"/>
      <c r="E197" s="88"/>
      <c r="F197" s="88"/>
      <c r="G197" s="88"/>
      <c r="H197" s="88"/>
      <c r="I197" s="88"/>
      <c r="J197" s="87"/>
    </row>
    <row r="198" spans="2:10" x14ac:dyDescent="0.2">
      <c r="B198" s="87"/>
      <c r="C198" s="87"/>
      <c r="D198" s="87"/>
      <c r="E198" s="88"/>
      <c r="F198" s="88"/>
      <c r="G198" s="88"/>
      <c r="H198" s="88"/>
      <c r="I198" s="88"/>
      <c r="J198" s="87"/>
    </row>
    <row r="199" spans="2:10" x14ac:dyDescent="0.2">
      <c r="B199" s="87"/>
      <c r="C199" s="87"/>
      <c r="D199" s="87"/>
      <c r="E199" s="88"/>
      <c r="F199" s="88"/>
      <c r="G199" s="88"/>
      <c r="H199" s="88"/>
      <c r="I199" s="88"/>
      <c r="J199" s="87"/>
    </row>
    <row r="200" spans="2:10" x14ac:dyDescent="0.2">
      <c r="B200" s="87"/>
      <c r="C200" s="87"/>
      <c r="D200" s="87"/>
      <c r="E200" s="88"/>
      <c r="F200" s="88"/>
      <c r="G200" s="88"/>
      <c r="H200" s="88"/>
      <c r="I200" s="88"/>
      <c r="J200" s="87"/>
    </row>
    <row r="201" spans="2:10" x14ac:dyDescent="0.2">
      <c r="B201" s="87"/>
      <c r="C201" s="87"/>
      <c r="D201" s="87"/>
      <c r="E201" s="88"/>
      <c r="F201" s="88"/>
      <c r="G201" s="88"/>
      <c r="H201" s="88"/>
      <c r="I201" s="88"/>
      <c r="J201" s="87"/>
    </row>
    <row r="202" spans="2:10" x14ac:dyDescent="0.2">
      <c r="B202" s="87"/>
      <c r="C202" s="87"/>
      <c r="D202" s="87"/>
      <c r="E202" s="88"/>
      <c r="F202" s="88"/>
      <c r="G202" s="88"/>
      <c r="H202" s="88"/>
      <c r="I202" s="88"/>
      <c r="J202" s="87"/>
    </row>
    <row r="203" spans="2:10" x14ac:dyDescent="0.2">
      <c r="B203" s="87"/>
      <c r="C203" s="87"/>
      <c r="D203" s="87"/>
      <c r="E203" s="88"/>
      <c r="F203" s="88"/>
      <c r="G203" s="88"/>
      <c r="H203" s="88"/>
      <c r="I203" s="88"/>
      <c r="J203" s="87"/>
    </row>
    <row r="204" spans="2:10" x14ac:dyDescent="0.2">
      <c r="B204" s="87"/>
      <c r="C204" s="87"/>
      <c r="D204" s="87"/>
      <c r="E204" s="88"/>
      <c r="F204" s="88"/>
      <c r="G204" s="88"/>
      <c r="H204" s="88"/>
      <c r="I204" s="88"/>
      <c r="J204" s="87"/>
    </row>
    <row r="205" spans="2:10" x14ac:dyDescent="0.2">
      <c r="B205" s="87"/>
      <c r="C205" s="87"/>
      <c r="D205" s="87"/>
      <c r="E205" s="88"/>
      <c r="F205" s="88"/>
      <c r="G205" s="88"/>
      <c r="H205" s="88"/>
      <c r="I205" s="88"/>
      <c r="J205" s="87"/>
    </row>
    <row r="206" spans="2:10" x14ac:dyDescent="0.2">
      <c r="B206" s="87"/>
      <c r="C206" s="87"/>
      <c r="D206" s="87"/>
      <c r="E206" s="88"/>
      <c r="F206" s="88"/>
      <c r="G206" s="88"/>
      <c r="H206" s="88"/>
      <c r="I206" s="88"/>
      <c r="J206" s="87"/>
    </row>
    <row r="207" spans="2:10" x14ac:dyDescent="0.2">
      <c r="B207" s="87"/>
      <c r="C207" s="87"/>
      <c r="D207" s="87"/>
      <c r="E207" s="88"/>
      <c r="F207" s="88"/>
      <c r="G207" s="88"/>
      <c r="H207" s="88"/>
      <c r="I207" s="88"/>
      <c r="J207" s="87"/>
    </row>
    <row r="208" spans="2:10" x14ac:dyDescent="0.2">
      <c r="B208" s="87"/>
      <c r="C208" s="87"/>
      <c r="D208" s="87"/>
      <c r="E208" s="88"/>
      <c r="F208" s="88"/>
      <c r="G208" s="88"/>
      <c r="H208" s="88"/>
      <c r="I208" s="88"/>
      <c r="J208" s="87"/>
    </row>
    <row r="209" spans="2:10" x14ac:dyDescent="0.2">
      <c r="B209" s="87"/>
      <c r="C209" s="87"/>
      <c r="D209" s="87"/>
      <c r="E209" s="88"/>
      <c r="F209" s="88"/>
      <c r="G209" s="88"/>
      <c r="H209" s="88"/>
      <c r="I209" s="88"/>
      <c r="J209" s="87"/>
    </row>
    <row r="210" spans="2:10" x14ac:dyDescent="0.2">
      <c r="B210" s="87"/>
      <c r="C210" s="87"/>
      <c r="D210" s="87"/>
      <c r="E210" s="88"/>
      <c r="F210" s="88"/>
      <c r="G210" s="88"/>
      <c r="H210" s="88"/>
      <c r="I210" s="88"/>
      <c r="J210" s="87"/>
    </row>
    <row r="211" spans="2:10" x14ac:dyDescent="0.2">
      <c r="B211" s="87"/>
      <c r="C211" s="87"/>
      <c r="D211" s="87"/>
      <c r="E211" s="88"/>
      <c r="F211" s="88"/>
      <c r="G211" s="88"/>
      <c r="H211" s="88"/>
      <c r="I211" s="88"/>
      <c r="J211" s="87"/>
    </row>
    <row r="212" spans="2:10" x14ac:dyDescent="0.2">
      <c r="B212" s="87"/>
      <c r="C212" s="87"/>
      <c r="D212" s="87"/>
      <c r="E212" s="88"/>
      <c r="F212" s="88"/>
      <c r="G212" s="88"/>
      <c r="H212" s="88"/>
      <c r="I212" s="88"/>
      <c r="J212" s="87"/>
    </row>
    <row r="213" spans="2:10" x14ac:dyDescent="0.2">
      <c r="B213" s="87"/>
      <c r="C213" s="87"/>
      <c r="D213" s="87"/>
      <c r="E213" s="88"/>
      <c r="F213" s="88"/>
      <c r="G213" s="88"/>
      <c r="H213" s="88"/>
      <c r="I213" s="88"/>
      <c r="J213" s="87"/>
    </row>
    <row r="214" spans="2:10" x14ac:dyDescent="0.2">
      <c r="B214" s="87"/>
      <c r="C214" s="87"/>
      <c r="D214" s="87"/>
      <c r="E214" s="88"/>
      <c r="F214" s="88"/>
      <c r="G214" s="88"/>
      <c r="H214" s="88"/>
      <c r="I214" s="88"/>
      <c r="J214" s="87"/>
    </row>
    <row r="215" spans="2:10" x14ac:dyDescent="0.2">
      <c r="B215" s="87"/>
      <c r="C215" s="87"/>
      <c r="D215" s="87"/>
      <c r="E215" s="88"/>
      <c r="F215" s="88"/>
      <c r="G215" s="88"/>
      <c r="H215" s="88"/>
      <c r="I215" s="88"/>
      <c r="J215" s="87"/>
    </row>
    <row r="216" spans="2:10" x14ac:dyDescent="0.2">
      <c r="B216" s="87"/>
      <c r="C216" s="87"/>
      <c r="D216" s="87"/>
      <c r="E216" s="88"/>
      <c r="F216" s="88"/>
      <c r="G216" s="88"/>
      <c r="H216" s="88"/>
      <c r="I216" s="88"/>
      <c r="J216" s="87"/>
    </row>
    <row r="217" spans="2:10" x14ac:dyDescent="0.2">
      <c r="B217" s="87"/>
      <c r="C217" s="87"/>
      <c r="D217" s="87"/>
      <c r="E217" s="88"/>
      <c r="F217" s="88"/>
      <c r="G217" s="88"/>
      <c r="H217" s="88"/>
      <c r="I217" s="88"/>
      <c r="J217" s="87"/>
    </row>
    <row r="218" spans="2:10" x14ac:dyDescent="0.2">
      <c r="B218" s="87"/>
      <c r="C218" s="87"/>
      <c r="D218" s="87"/>
      <c r="E218" s="88"/>
      <c r="F218" s="88"/>
      <c r="G218" s="88"/>
      <c r="H218" s="88"/>
      <c r="I218" s="88"/>
      <c r="J218" s="87"/>
    </row>
    <row r="219" spans="2:10" x14ac:dyDescent="0.2">
      <c r="B219" s="87"/>
      <c r="C219" s="87"/>
      <c r="D219" s="87"/>
      <c r="E219" s="88"/>
      <c r="F219" s="88"/>
      <c r="G219" s="88"/>
      <c r="H219" s="88"/>
      <c r="I219" s="88"/>
      <c r="J219" s="87"/>
    </row>
    <row r="220" spans="2:10" x14ac:dyDescent="0.2">
      <c r="B220" s="87"/>
      <c r="C220" s="87"/>
      <c r="D220" s="87"/>
      <c r="E220" s="88"/>
      <c r="F220" s="88"/>
      <c r="G220" s="88"/>
      <c r="H220" s="88"/>
      <c r="I220" s="88"/>
      <c r="J220" s="87"/>
    </row>
    <row r="221" spans="2:10" x14ac:dyDescent="0.2">
      <c r="B221" s="87"/>
      <c r="C221" s="87"/>
      <c r="D221" s="87"/>
      <c r="E221" s="88"/>
      <c r="F221" s="88"/>
      <c r="G221" s="88"/>
      <c r="H221" s="88"/>
      <c r="I221" s="88"/>
      <c r="J221" s="87"/>
    </row>
    <row r="222" spans="2:10" x14ac:dyDescent="0.2">
      <c r="B222" s="87"/>
      <c r="C222" s="87"/>
      <c r="D222" s="87"/>
      <c r="E222" s="88"/>
      <c r="F222" s="88"/>
      <c r="G222" s="88"/>
      <c r="H222" s="88"/>
      <c r="I222" s="88"/>
      <c r="J222" s="87"/>
    </row>
    <row r="223" spans="2:10" x14ac:dyDescent="0.2">
      <c r="B223" s="87"/>
      <c r="C223" s="87"/>
      <c r="D223" s="87"/>
      <c r="E223" s="88"/>
      <c r="F223" s="88"/>
      <c r="G223" s="88"/>
      <c r="H223" s="88"/>
      <c r="I223" s="88"/>
      <c r="J223" s="87"/>
    </row>
    <row r="224" spans="2:10" x14ac:dyDescent="0.2">
      <c r="B224" s="87"/>
      <c r="C224" s="87"/>
      <c r="D224" s="87"/>
      <c r="E224" s="88"/>
      <c r="F224" s="88"/>
      <c r="G224" s="88"/>
      <c r="H224" s="88"/>
      <c r="I224" s="88"/>
      <c r="J224" s="87"/>
    </row>
    <row r="225" spans="2:10" x14ac:dyDescent="0.2">
      <c r="B225" s="87"/>
      <c r="C225" s="87"/>
      <c r="D225" s="87"/>
      <c r="E225" s="88"/>
      <c r="F225" s="88"/>
      <c r="G225" s="88"/>
      <c r="H225" s="88"/>
      <c r="I225" s="88"/>
      <c r="J225" s="87"/>
    </row>
    <row r="226" spans="2:10" x14ac:dyDescent="0.2">
      <c r="B226" s="87"/>
      <c r="C226" s="87"/>
      <c r="D226" s="87"/>
      <c r="E226" s="88"/>
      <c r="F226" s="88"/>
      <c r="G226" s="88"/>
      <c r="H226" s="88"/>
      <c r="I226" s="88"/>
      <c r="J226" s="87"/>
    </row>
    <row r="227" spans="2:10" x14ac:dyDescent="0.2">
      <c r="B227" s="87"/>
      <c r="C227" s="87"/>
      <c r="D227" s="87"/>
      <c r="E227" s="88"/>
      <c r="F227" s="88"/>
      <c r="G227" s="88"/>
      <c r="H227" s="88"/>
      <c r="I227" s="88"/>
      <c r="J227" s="87"/>
    </row>
    <row r="228" spans="2:10" x14ac:dyDescent="0.2">
      <c r="B228" s="87"/>
      <c r="C228" s="87"/>
      <c r="D228" s="87"/>
      <c r="E228" s="88"/>
      <c r="F228" s="88"/>
      <c r="G228" s="88"/>
      <c r="H228" s="88"/>
      <c r="I228" s="88"/>
      <c r="J228" s="87"/>
    </row>
    <row r="229" spans="2:10" x14ac:dyDescent="0.2">
      <c r="B229" s="87"/>
      <c r="C229" s="87"/>
      <c r="D229" s="87"/>
      <c r="E229" s="88"/>
      <c r="F229" s="88"/>
      <c r="G229" s="88"/>
      <c r="H229" s="88"/>
      <c r="I229" s="88"/>
      <c r="J229" s="87"/>
    </row>
    <row r="230" spans="2:10" x14ac:dyDescent="0.2">
      <c r="B230" s="87"/>
      <c r="C230" s="87"/>
      <c r="D230" s="87"/>
      <c r="E230" s="88"/>
      <c r="F230" s="88"/>
      <c r="G230" s="88"/>
      <c r="H230" s="88"/>
      <c r="I230" s="88"/>
      <c r="J230" s="87"/>
    </row>
    <row r="231" spans="2:10" x14ac:dyDescent="0.2">
      <c r="B231" s="87"/>
      <c r="C231" s="87"/>
      <c r="D231" s="87"/>
      <c r="E231" s="88"/>
      <c r="F231" s="88"/>
      <c r="G231" s="88"/>
      <c r="H231" s="88"/>
      <c r="I231" s="88"/>
      <c r="J231" s="87"/>
    </row>
    <row r="232" spans="2:10" x14ac:dyDescent="0.2">
      <c r="B232" s="87"/>
      <c r="C232" s="87"/>
      <c r="D232" s="87"/>
      <c r="E232" s="88"/>
      <c r="F232" s="88"/>
      <c r="G232" s="88"/>
      <c r="H232" s="88"/>
      <c r="I232" s="88"/>
      <c r="J232" s="87"/>
    </row>
    <row r="233" spans="2:10" x14ac:dyDescent="0.2">
      <c r="B233" s="87"/>
      <c r="C233" s="87"/>
      <c r="D233" s="87"/>
      <c r="E233" s="88"/>
      <c r="F233" s="88"/>
      <c r="G233" s="88"/>
      <c r="H233" s="88"/>
      <c r="I233" s="88"/>
      <c r="J233" s="87"/>
    </row>
    <row r="234" spans="2:10" x14ac:dyDescent="0.2">
      <c r="B234" s="87"/>
      <c r="C234" s="87"/>
      <c r="D234" s="87"/>
      <c r="E234" s="88"/>
      <c r="F234" s="88"/>
      <c r="G234" s="88"/>
      <c r="H234" s="88"/>
      <c r="I234" s="88"/>
      <c r="J234" s="87"/>
    </row>
    <row r="235" spans="2:10" x14ac:dyDescent="0.2">
      <c r="B235" s="87"/>
      <c r="C235" s="87"/>
      <c r="D235" s="87"/>
      <c r="E235" s="88"/>
      <c r="F235" s="88"/>
      <c r="G235" s="88"/>
      <c r="H235" s="88"/>
      <c r="I235" s="88"/>
      <c r="J235" s="87"/>
    </row>
    <row r="236" spans="2:10" x14ac:dyDescent="0.2">
      <c r="B236" s="87"/>
      <c r="C236" s="87"/>
      <c r="D236" s="87"/>
      <c r="E236" s="88"/>
      <c r="F236" s="88"/>
      <c r="G236" s="88"/>
      <c r="H236" s="88"/>
      <c r="I236" s="88"/>
      <c r="J236" s="87"/>
    </row>
    <row r="237" spans="2:10" x14ac:dyDescent="0.2">
      <c r="B237" s="87"/>
      <c r="C237" s="87"/>
      <c r="D237" s="87"/>
      <c r="E237" s="88"/>
      <c r="F237" s="88"/>
      <c r="G237" s="88"/>
      <c r="H237" s="88"/>
      <c r="I237" s="88"/>
      <c r="J237" s="87"/>
    </row>
    <row r="238" spans="2:10" x14ac:dyDescent="0.2">
      <c r="B238" s="87"/>
      <c r="C238" s="87"/>
      <c r="D238" s="87"/>
      <c r="E238" s="88"/>
      <c r="F238" s="88"/>
      <c r="G238" s="88"/>
      <c r="H238" s="88"/>
      <c r="I238" s="88"/>
      <c r="J238" s="87"/>
    </row>
    <row r="239" spans="2:10" x14ac:dyDescent="0.2">
      <c r="B239" s="87"/>
      <c r="C239" s="87"/>
      <c r="D239" s="87"/>
      <c r="E239" s="88"/>
      <c r="F239" s="88"/>
      <c r="G239" s="88"/>
      <c r="H239" s="88"/>
      <c r="I239" s="88"/>
      <c r="J239" s="87"/>
    </row>
    <row r="240" spans="2:10" x14ac:dyDescent="0.2">
      <c r="B240" s="87"/>
      <c r="C240" s="87"/>
      <c r="D240" s="87"/>
      <c r="E240" s="88"/>
      <c r="F240" s="88"/>
      <c r="G240" s="88"/>
      <c r="H240" s="88"/>
      <c r="I240" s="88"/>
      <c r="J240" s="87"/>
    </row>
    <row r="241" spans="2:10" x14ac:dyDescent="0.2">
      <c r="B241" s="87"/>
      <c r="C241" s="87"/>
      <c r="D241" s="87"/>
      <c r="E241" s="88"/>
      <c r="F241" s="88"/>
      <c r="G241" s="88"/>
      <c r="H241" s="88"/>
      <c r="I241" s="88"/>
      <c r="J241" s="87"/>
    </row>
    <row r="242" spans="2:10" x14ac:dyDescent="0.2">
      <c r="B242" s="93"/>
      <c r="C242" s="93"/>
      <c r="D242" s="93"/>
      <c r="E242" s="94"/>
      <c r="F242" s="94"/>
      <c r="G242" s="94"/>
      <c r="H242" s="94"/>
      <c r="I242" s="94"/>
      <c r="J242" s="93"/>
    </row>
    <row r="243" spans="2:10" x14ac:dyDescent="0.2">
      <c r="B243" s="93"/>
      <c r="C243" s="93"/>
      <c r="D243" s="93"/>
      <c r="E243" s="94"/>
      <c r="F243" s="94"/>
      <c r="G243" s="94"/>
      <c r="H243" s="94"/>
      <c r="I243" s="94"/>
      <c r="J243" s="93"/>
    </row>
    <row r="244" spans="2:10" x14ac:dyDescent="0.2">
      <c r="B244" s="93"/>
      <c r="C244" s="93"/>
      <c r="D244" s="93"/>
      <c r="E244" s="94"/>
      <c r="F244" s="94"/>
      <c r="G244" s="94"/>
      <c r="H244" s="94"/>
      <c r="I244" s="94"/>
      <c r="J244" s="93"/>
    </row>
    <row r="245" spans="2:10" x14ac:dyDescent="0.2">
      <c r="B245" s="93"/>
      <c r="C245" s="93"/>
      <c r="D245" s="93"/>
      <c r="E245" s="94"/>
      <c r="F245" s="94"/>
      <c r="G245" s="94"/>
      <c r="H245" s="94"/>
      <c r="I245" s="94"/>
      <c r="J245" s="93"/>
    </row>
    <row r="246" spans="2:10" x14ac:dyDescent="0.2">
      <c r="B246" s="93"/>
      <c r="C246" s="93"/>
      <c r="D246" s="93"/>
      <c r="E246" s="94"/>
      <c r="F246" s="94"/>
      <c r="G246" s="94"/>
      <c r="H246" s="94"/>
      <c r="I246" s="94"/>
      <c r="J246" s="93"/>
    </row>
    <row r="247" spans="2:10" x14ac:dyDescent="0.2">
      <c r="B247" s="93"/>
      <c r="C247" s="93"/>
      <c r="D247" s="93"/>
      <c r="E247" s="94"/>
      <c r="F247" s="94"/>
      <c r="G247" s="94"/>
      <c r="H247" s="94"/>
      <c r="I247" s="94"/>
      <c r="J247" s="93"/>
    </row>
  </sheetData>
  <mergeCells count="12">
    <mergeCell ref="I7:I8"/>
    <mergeCell ref="J7:J8"/>
    <mergeCell ref="B1:J1"/>
    <mergeCell ref="B3:J3"/>
    <mergeCell ref="B4:J4"/>
    <mergeCell ref="B5:J5"/>
    <mergeCell ref="B6:J6"/>
    <mergeCell ref="B7:B8"/>
    <mergeCell ref="C7:D7"/>
    <mergeCell ref="E7:E8"/>
    <mergeCell ref="F7:G7"/>
    <mergeCell ref="H7:H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(EST)</vt:lpstr>
      <vt:lpstr>'PP (EST)'!Área_de_impresión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2025-04-02T20:40:22Z</dcterms:created>
  <dcterms:modified xsi:type="dcterms:W3CDTF">2025-04-02T20:41:52Z</dcterms:modified>
</cp:coreProperties>
</file>