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1" documentId="8_{B07AFD46-FC96-4801-BB55-506F46057533}" xr6:coauthVersionLast="47" xr6:coauthVersionMax="47" xr10:uidLastSave="{61AF6DE8-53B6-44F0-941E-E3FB65DD2244}"/>
  <bookViews>
    <workbookView xWindow="28680" yWindow="-120" windowWidth="29040" windowHeight="15720" xr2:uid="{80121A39-A424-48D3-A3F4-89CE400FCEFD}"/>
  </bookViews>
  <sheets>
    <sheet name="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PP!$B$6:$H$136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PP!$1:$7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6" i="1" l="1"/>
  <c r="G136" i="1"/>
  <c r="F136" i="1"/>
  <c r="E136" i="1"/>
  <c r="I136" i="1" s="1"/>
  <c r="J136" i="1" s="1"/>
  <c r="D136" i="1"/>
  <c r="C136" i="1"/>
  <c r="I134" i="1"/>
  <c r="J134" i="1" s="1"/>
  <c r="H134" i="1"/>
  <c r="E134" i="1"/>
  <c r="H133" i="1"/>
  <c r="E133" i="1"/>
  <c r="J132" i="1"/>
  <c r="I132" i="1"/>
  <c r="H132" i="1"/>
  <c r="E132" i="1"/>
  <c r="H131" i="1"/>
  <c r="I131" i="1" s="1"/>
  <c r="J131" i="1" s="1"/>
  <c r="E131" i="1"/>
  <c r="E125" i="1" s="1"/>
  <c r="H130" i="1"/>
  <c r="E130" i="1"/>
  <c r="I130" i="1" s="1"/>
  <c r="H129" i="1"/>
  <c r="E129" i="1"/>
  <c r="I129" i="1" s="1"/>
  <c r="H128" i="1"/>
  <c r="I128" i="1" s="1"/>
  <c r="J128" i="1" s="1"/>
  <c r="E128" i="1"/>
  <c r="I127" i="1"/>
  <c r="J127" i="1" s="1"/>
  <c r="H127" i="1"/>
  <c r="E127" i="1"/>
  <c r="I126" i="1"/>
  <c r="J126" i="1" s="1"/>
  <c r="H126" i="1"/>
  <c r="E126" i="1"/>
  <c r="G125" i="1"/>
  <c r="F125" i="1"/>
  <c r="D125" i="1"/>
  <c r="C125" i="1"/>
  <c r="J123" i="1"/>
  <c r="I123" i="1"/>
  <c r="H123" i="1"/>
  <c r="E123" i="1"/>
  <c r="H122" i="1"/>
  <c r="E122" i="1"/>
  <c r="E120" i="1" s="1"/>
  <c r="I121" i="1"/>
  <c r="H121" i="1"/>
  <c r="E121" i="1"/>
  <c r="H120" i="1"/>
  <c r="G120" i="1"/>
  <c r="F120" i="1"/>
  <c r="F116" i="1" s="1"/>
  <c r="D120" i="1"/>
  <c r="C120" i="1"/>
  <c r="H119" i="1"/>
  <c r="I119" i="1" s="1"/>
  <c r="E119" i="1"/>
  <c r="H118" i="1"/>
  <c r="H117" i="1" s="1"/>
  <c r="H116" i="1" s="1"/>
  <c r="E118" i="1"/>
  <c r="E117" i="1" s="1"/>
  <c r="E116" i="1" s="1"/>
  <c r="G117" i="1"/>
  <c r="F117" i="1"/>
  <c r="D117" i="1"/>
  <c r="D116" i="1" s="1"/>
  <c r="C117" i="1"/>
  <c r="C116" i="1" s="1"/>
  <c r="G116" i="1"/>
  <c r="H115" i="1"/>
  <c r="I115" i="1" s="1"/>
  <c r="J115" i="1" s="1"/>
  <c r="E115" i="1"/>
  <c r="E114" i="1"/>
  <c r="F114" i="1" s="1"/>
  <c r="G113" i="1"/>
  <c r="E113" i="1"/>
  <c r="D113" i="1"/>
  <c r="D108" i="1" s="1"/>
  <c r="C113" i="1"/>
  <c r="H112" i="1"/>
  <c r="E112" i="1"/>
  <c r="I112" i="1" s="1"/>
  <c r="I111" i="1"/>
  <c r="J111" i="1" s="1"/>
  <c r="H111" i="1"/>
  <c r="H110" i="1" s="1"/>
  <c r="E111" i="1"/>
  <c r="G110" i="1"/>
  <c r="F110" i="1"/>
  <c r="D110" i="1"/>
  <c r="C110" i="1"/>
  <c r="C108" i="1" s="1"/>
  <c r="C105" i="1" s="1"/>
  <c r="C101" i="1" s="1"/>
  <c r="H109" i="1"/>
  <c r="I109" i="1" s="1"/>
  <c r="E109" i="1"/>
  <c r="G108" i="1"/>
  <c r="H107" i="1"/>
  <c r="H106" i="1" s="1"/>
  <c r="E107" i="1"/>
  <c r="G106" i="1"/>
  <c r="F106" i="1"/>
  <c r="E106" i="1"/>
  <c r="D106" i="1"/>
  <c r="D105" i="1" s="1"/>
  <c r="D101" i="1" s="1"/>
  <c r="G105" i="1"/>
  <c r="H104" i="1"/>
  <c r="E104" i="1"/>
  <c r="E102" i="1" s="1"/>
  <c r="I102" i="1" s="1"/>
  <c r="I103" i="1"/>
  <c r="H103" i="1"/>
  <c r="E103" i="1"/>
  <c r="H102" i="1"/>
  <c r="G102" i="1"/>
  <c r="G101" i="1" s="1"/>
  <c r="F102" i="1"/>
  <c r="D102" i="1"/>
  <c r="C102" i="1"/>
  <c r="H100" i="1"/>
  <c r="E100" i="1"/>
  <c r="I100" i="1" s="1"/>
  <c r="J100" i="1" s="1"/>
  <c r="H98" i="1"/>
  <c r="E98" i="1"/>
  <c r="I97" i="1"/>
  <c r="H97" i="1"/>
  <c r="E97" i="1"/>
  <c r="H96" i="1"/>
  <c r="I96" i="1" s="1"/>
  <c r="E96" i="1"/>
  <c r="G95" i="1"/>
  <c r="G94" i="1" s="1"/>
  <c r="F95" i="1"/>
  <c r="E95" i="1"/>
  <c r="E94" i="1" s="1"/>
  <c r="D95" i="1"/>
  <c r="C95" i="1"/>
  <c r="F94" i="1"/>
  <c r="D94" i="1"/>
  <c r="C94" i="1"/>
  <c r="H93" i="1"/>
  <c r="E93" i="1"/>
  <c r="H92" i="1"/>
  <c r="I92" i="1" s="1"/>
  <c r="E92" i="1"/>
  <c r="I91" i="1"/>
  <c r="J91" i="1" s="1"/>
  <c r="H91" i="1"/>
  <c r="E91" i="1"/>
  <c r="G90" i="1"/>
  <c r="F90" i="1"/>
  <c r="H90" i="1" s="1"/>
  <c r="I90" i="1" s="1"/>
  <c r="J90" i="1" s="1"/>
  <c r="E90" i="1"/>
  <c r="D90" i="1"/>
  <c r="C90" i="1"/>
  <c r="H89" i="1"/>
  <c r="I89" i="1" s="1"/>
  <c r="J89" i="1" s="1"/>
  <c r="E89" i="1"/>
  <c r="J88" i="1"/>
  <c r="H88" i="1"/>
  <c r="E88" i="1"/>
  <c r="I88" i="1" s="1"/>
  <c r="H87" i="1"/>
  <c r="E87" i="1"/>
  <c r="E83" i="1" s="1"/>
  <c r="E82" i="1" s="1"/>
  <c r="J86" i="1"/>
  <c r="H86" i="1"/>
  <c r="E86" i="1"/>
  <c r="I86" i="1" s="1"/>
  <c r="H85" i="1"/>
  <c r="I85" i="1" s="1"/>
  <c r="J85" i="1" s="1"/>
  <c r="E85" i="1"/>
  <c r="H84" i="1"/>
  <c r="E84" i="1"/>
  <c r="G83" i="1"/>
  <c r="F83" i="1"/>
  <c r="F82" i="1" s="1"/>
  <c r="D83" i="1"/>
  <c r="D82" i="1" s="1"/>
  <c r="C83" i="1"/>
  <c r="C82" i="1" s="1"/>
  <c r="G82" i="1"/>
  <c r="H81" i="1"/>
  <c r="I81" i="1" s="1"/>
  <c r="E81" i="1"/>
  <c r="I80" i="1"/>
  <c r="H80" i="1"/>
  <c r="E80" i="1"/>
  <c r="H79" i="1"/>
  <c r="E79" i="1"/>
  <c r="I79" i="1" s="1"/>
  <c r="J79" i="1" s="1"/>
  <c r="H78" i="1"/>
  <c r="E78" i="1"/>
  <c r="G77" i="1"/>
  <c r="F77" i="1"/>
  <c r="E77" i="1"/>
  <c r="D77" i="1"/>
  <c r="C77" i="1"/>
  <c r="H76" i="1"/>
  <c r="I76" i="1" s="1"/>
  <c r="J76" i="1" s="1"/>
  <c r="E76" i="1"/>
  <c r="I75" i="1"/>
  <c r="J75" i="1" s="1"/>
  <c r="H75" i="1"/>
  <c r="E75" i="1"/>
  <c r="H74" i="1"/>
  <c r="H73" i="1" s="1"/>
  <c r="E74" i="1"/>
  <c r="E73" i="1" s="1"/>
  <c r="G73" i="1"/>
  <c r="F73" i="1"/>
  <c r="D73" i="1"/>
  <c r="C73" i="1"/>
  <c r="H72" i="1"/>
  <c r="I72" i="1" s="1"/>
  <c r="J72" i="1" s="1"/>
  <c r="E72" i="1"/>
  <c r="H71" i="1"/>
  <c r="E71" i="1"/>
  <c r="E69" i="1" s="1"/>
  <c r="J70" i="1"/>
  <c r="I70" i="1"/>
  <c r="H70" i="1"/>
  <c r="E70" i="1"/>
  <c r="G69" i="1"/>
  <c r="F69" i="1"/>
  <c r="D69" i="1"/>
  <c r="C69" i="1"/>
  <c r="J68" i="1"/>
  <c r="I68" i="1"/>
  <c r="H68" i="1"/>
  <c r="E68" i="1"/>
  <c r="H67" i="1"/>
  <c r="I67" i="1" s="1"/>
  <c r="J67" i="1" s="1"/>
  <c r="E67" i="1"/>
  <c r="H66" i="1"/>
  <c r="H64" i="1" s="1"/>
  <c r="E66" i="1"/>
  <c r="E64" i="1" s="1"/>
  <c r="I65" i="1"/>
  <c r="J65" i="1" s="1"/>
  <c r="H65" i="1"/>
  <c r="E65" i="1"/>
  <c r="G64" i="1"/>
  <c r="G63" i="1" s="1"/>
  <c r="G62" i="1" s="1"/>
  <c r="G61" i="1" s="1"/>
  <c r="F64" i="1"/>
  <c r="D64" i="1"/>
  <c r="C64" i="1"/>
  <c r="F63" i="1"/>
  <c r="F62" i="1" s="1"/>
  <c r="F61" i="1" s="1"/>
  <c r="E63" i="1"/>
  <c r="E62" i="1" s="1"/>
  <c r="E61" i="1" s="1"/>
  <c r="D63" i="1"/>
  <c r="D62" i="1" s="1"/>
  <c r="C63" i="1"/>
  <c r="D61" i="1"/>
  <c r="I60" i="1"/>
  <c r="H60" i="1"/>
  <c r="E60" i="1"/>
  <c r="H59" i="1"/>
  <c r="E59" i="1"/>
  <c r="I58" i="1"/>
  <c r="H58" i="1"/>
  <c r="E58" i="1"/>
  <c r="H57" i="1"/>
  <c r="H56" i="1" s="1"/>
  <c r="I56" i="1" s="1"/>
  <c r="G57" i="1"/>
  <c r="F57" i="1"/>
  <c r="E57" i="1"/>
  <c r="E56" i="1" s="1"/>
  <c r="D57" i="1"/>
  <c r="D56" i="1" s="1"/>
  <c r="C57" i="1"/>
  <c r="G56" i="1"/>
  <c r="F56" i="1"/>
  <c r="C56" i="1"/>
  <c r="I55" i="1"/>
  <c r="J55" i="1" s="1"/>
  <c r="H55" i="1"/>
  <c r="E55" i="1"/>
  <c r="I54" i="1"/>
  <c r="J54" i="1" s="1"/>
  <c r="H54" i="1"/>
  <c r="E54" i="1"/>
  <c r="H53" i="1"/>
  <c r="E53" i="1"/>
  <c r="I53" i="1" s="1"/>
  <c r="J53" i="1" s="1"/>
  <c r="J52" i="1"/>
  <c r="I52" i="1"/>
  <c r="H52" i="1"/>
  <c r="E52" i="1"/>
  <c r="H51" i="1"/>
  <c r="I51" i="1" s="1"/>
  <c r="J51" i="1" s="1"/>
  <c r="E51" i="1"/>
  <c r="E49" i="1" s="1"/>
  <c r="E46" i="1" s="1"/>
  <c r="H50" i="1"/>
  <c r="E50" i="1"/>
  <c r="I50" i="1" s="1"/>
  <c r="J50" i="1" s="1"/>
  <c r="H49" i="1"/>
  <c r="I49" i="1" s="1"/>
  <c r="J49" i="1" s="1"/>
  <c r="G49" i="1"/>
  <c r="F49" i="1"/>
  <c r="D49" i="1"/>
  <c r="C49" i="1"/>
  <c r="J48" i="1"/>
  <c r="H48" i="1"/>
  <c r="E48" i="1"/>
  <c r="I48" i="1" s="1"/>
  <c r="H47" i="1"/>
  <c r="G47" i="1"/>
  <c r="F47" i="1"/>
  <c r="E47" i="1"/>
  <c r="D47" i="1"/>
  <c r="D46" i="1" s="1"/>
  <c r="C47" i="1"/>
  <c r="G46" i="1"/>
  <c r="F46" i="1"/>
  <c r="H45" i="1"/>
  <c r="I45" i="1" s="1"/>
  <c r="J45" i="1" s="1"/>
  <c r="E45" i="1"/>
  <c r="I44" i="1"/>
  <c r="E44" i="1"/>
  <c r="F44" i="1" s="1"/>
  <c r="H44" i="1" s="1"/>
  <c r="H43" i="1"/>
  <c r="I43" i="1" s="1"/>
  <c r="J43" i="1" s="1"/>
  <c r="E43" i="1"/>
  <c r="H42" i="1"/>
  <c r="E42" i="1"/>
  <c r="I42" i="1" s="1"/>
  <c r="J42" i="1" s="1"/>
  <c r="H41" i="1"/>
  <c r="E41" i="1"/>
  <c r="I41" i="1" s="1"/>
  <c r="J41" i="1" s="1"/>
  <c r="H40" i="1"/>
  <c r="I40" i="1" s="1"/>
  <c r="J40" i="1" s="1"/>
  <c r="E40" i="1"/>
  <c r="H39" i="1"/>
  <c r="G39" i="1"/>
  <c r="F39" i="1"/>
  <c r="D39" i="1"/>
  <c r="C39" i="1"/>
  <c r="I38" i="1"/>
  <c r="J38" i="1" s="1"/>
  <c r="H38" i="1"/>
  <c r="E38" i="1"/>
  <c r="H37" i="1"/>
  <c r="E37" i="1"/>
  <c r="I37" i="1" s="1"/>
  <c r="J37" i="1" s="1"/>
  <c r="G36" i="1"/>
  <c r="F36" i="1"/>
  <c r="D36" i="1"/>
  <c r="H35" i="1"/>
  <c r="I35" i="1" s="1"/>
  <c r="J35" i="1" s="1"/>
  <c r="E35" i="1"/>
  <c r="J34" i="1"/>
  <c r="H34" i="1"/>
  <c r="E34" i="1"/>
  <c r="I34" i="1" s="1"/>
  <c r="I33" i="1"/>
  <c r="J33" i="1" s="1"/>
  <c r="H33" i="1"/>
  <c r="E33" i="1"/>
  <c r="H32" i="1"/>
  <c r="E32" i="1"/>
  <c r="I32" i="1" s="1"/>
  <c r="J32" i="1" s="1"/>
  <c r="J31" i="1"/>
  <c r="H31" i="1"/>
  <c r="E31" i="1"/>
  <c r="I31" i="1" s="1"/>
  <c r="H30" i="1"/>
  <c r="I30" i="1" s="1"/>
  <c r="J30" i="1" s="1"/>
  <c r="E30" i="1"/>
  <c r="H29" i="1"/>
  <c r="E29" i="1"/>
  <c r="I29" i="1" s="1"/>
  <c r="J29" i="1" s="1"/>
  <c r="G28" i="1"/>
  <c r="G24" i="1" s="1"/>
  <c r="F28" i="1"/>
  <c r="F24" i="1" s="1"/>
  <c r="D28" i="1"/>
  <c r="D24" i="1" s="1"/>
  <c r="C28" i="1"/>
  <c r="H27" i="1"/>
  <c r="I27" i="1" s="1"/>
  <c r="J27" i="1" s="1"/>
  <c r="E27" i="1"/>
  <c r="E25" i="1" s="1"/>
  <c r="H26" i="1"/>
  <c r="E26" i="1"/>
  <c r="I26" i="1" s="1"/>
  <c r="J26" i="1" s="1"/>
  <c r="H25" i="1"/>
  <c r="G25" i="1"/>
  <c r="F25" i="1"/>
  <c r="D25" i="1"/>
  <c r="C25" i="1"/>
  <c r="H23" i="1"/>
  <c r="I23" i="1" s="1"/>
  <c r="J23" i="1" s="1"/>
  <c r="E23" i="1"/>
  <c r="J22" i="1"/>
  <c r="H22" i="1"/>
  <c r="E22" i="1"/>
  <c r="I22" i="1" s="1"/>
  <c r="I21" i="1"/>
  <c r="J21" i="1" s="1"/>
  <c r="H21" i="1"/>
  <c r="E21" i="1"/>
  <c r="H20" i="1"/>
  <c r="E20" i="1"/>
  <c r="I20" i="1" s="1"/>
  <c r="J20" i="1" s="1"/>
  <c r="J19" i="1"/>
  <c r="H19" i="1"/>
  <c r="E19" i="1"/>
  <c r="I19" i="1" s="1"/>
  <c r="H18" i="1"/>
  <c r="I18" i="1" s="1"/>
  <c r="J18" i="1" s="1"/>
  <c r="E18" i="1"/>
  <c r="H17" i="1"/>
  <c r="E17" i="1"/>
  <c r="I17" i="1" s="1"/>
  <c r="J17" i="1" s="1"/>
  <c r="G16" i="1"/>
  <c r="F16" i="1"/>
  <c r="F15" i="1" s="1"/>
  <c r="D16" i="1"/>
  <c r="D15" i="1" s="1"/>
  <c r="D9" i="1" s="1"/>
  <c r="D8" i="1" s="1"/>
  <c r="C16" i="1"/>
  <c r="G15" i="1"/>
  <c r="C15" i="1"/>
  <c r="H14" i="1"/>
  <c r="I14" i="1" s="1"/>
  <c r="J14" i="1" s="1"/>
  <c r="E14" i="1"/>
  <c r="H13" i="1"/>
  <c r="I13" i="1" s="1"/>
  <c r="J13" i="1" s="1"/>
  <c r="E13" i="1"/>
  <c r="H12" i="1"/>
  <c r="E12" i="1"/>
  <c r="H11" i="1"/>
  <c r="I11" i="1" s="1"/>
  <c r="J11" i="1" s="1"/>
  <c r="E11" i="1"/>
  <c r="H10" i="1"/>
  <c r="G10" i="1"/>
  <c r="F10" i="1"/>
  <c r="D10" i="1"/>
  <c r="C10" i="1"/>
  <c r="D99" i="1" l="1"/>
  <c r="D124" i="1" s="1"/>
  <c r="D135" i="1" s="1"/>
  <c r="G9" i="1"/>
  <c r="G8" i="1" s="1"/>
  <c r="G99" i="1" s="1"/>
  <c r="G124" i="1"/>
  <c r="G135" i="1" s="1"/>
  <c r="H63" i="1"/>
  <c r="I64" i="1"/>
  <c r="J64" i="1" s="1"/>
  <c r="I73" i="1"/>
  <c r="J73" i="1" s="1"/>
  <c r="F101" i="1"/>
  <c r="H46" i="1"/>
  <c r="I46" i="1" s="1"/>
  <c r="J46" i="1" s="1"/>
  <c r="I71" i="1"/>
  <c r="J71" i="1" s="1"/>
  <c r="I116" i="1"/>
  <c r="J116" i="1" s="1"/>
  <c r="H36" i="1"/>
  <c r="I36" i="1" s="1"/>
  <c r="J36" i="1" s="1"/>
  <c r="E39" i="1"/>
  <c r="I39" i="1" s="1"/>
  <c r="J39" i="1" s="1"/>
  <c r="C36" i="1"/>
  <c r="C46" i="1"/>
  <c r="I47" i="1"/>
  <c r="J47" i="1" s="1"/>
  <c r="I59" i="1"/>
  <c r="I74" i="1"/>
  <c r="J74" i="1" s="1"/>
  <c r="I122" i="1"/>
  <c r="H125" i="1"/>
  <c r="I133" i="1"/>
  <c r="J133" i="1" s="1"/>
  <c r="I12" i="1"/>
  <c r="J12" i="1" s="1"/>
  <c r="E10" i="1"/>
  <c r="H77" i="1"/>
  <c r="I77" i="1" s="1"/>
  <c r="J77" i="1" s="1"/>
  <c r="I78" i="1"/>
  <c r="J78" i="1" s="1"/>
  <c r="C24" i="1"/>
  <c r="C9" i="1" s="1"/>
  <c r="C8" i="1" s="1"/>
  <c r="E36" i="1"/>
  <c r="E24" i="1" s="1"/>
  <c r="H95" i="1"/>
  <c r="I95" i="1" s="1"/>
  <c r="I104" i="1"/>
  <c r="J104" i="1" s="1"/>
  <c r="I120" i="1"/>
  <c r="H16" i="1"/>
  <c r="H28" i="1"/>
  <c r="C62" i="1"/>
  <c r="C61" i="1" s="1"/>
  <c r="I66" i="1"/>
  <c r="J66" i="1" s="1"/>
  <c r="I93" i="1"/>
  <c r="J93" i="1" s="1"/>
  <c r="I107" i="1"/>
  <c r="I106" i="1" s="1"/>
  <c r="H114" i="1"/>
  <c r="F113" i="1"/>
  <c r="F108" i="1" s="1"/>
  <c r="F105" i="1" s="1"/>
  <c r="I117" i="1"/>
  <c r="J117" i="1" s="1"/>
  <c r="I25" i="1"/>
  <c r="J25" i="1" s="1"/>
  <c r="I57" i="1"/>
  <c r="F9" i="1"/>
  <c r="F8" i="1" s="1"/>
  <c r="F99" i="1" s="1"/>
  <c r="E16" i="1"/>
  <c r="E15" i="1" s="1"/>
  <c r="E28" i="1"/>
  <c r="H69" i="1"/>
  <c r="I69" i="1" s="1"/>
  <c r="J69" i="1" s="1"/>
  <c r="H83" i="1"/>
  <c r="I84" i="1"/>
  <c r="C99" i="1"/>
  <c r="E99" i="1" s="1"/>
  <c r="I98" i="1"/>
  <c r="I118" i="1"/>
  <c r="J118" i="1" s="1"/>
  <c r="E110" i="1"/>
  <c r="E108" i="1" s="1"/>
  <c r="E105" i="1" s="1"/>
  <c r="E101" i="1" s="1"/>
  <c r="E124" i="1" s="1"/>
  <c r="E135" i="1" s="1"/>
  <c r="I114" i="1" l="1"/>
  <c r="H113" i="1"/>
  <c r="I16" i="1"/>
  <c r="J16" i="1" s="1"/>
  <c r="H15" i="1"/>
  <c r="E9" i="1"/>
  <c r="E8" i="1" s="1"/>
  <c r="C124" i="1"/>
  <c r="C135" i="1" s="1"/>
  <c r="F124" i="1"/>
  <c r="F135" i="1" s="1"/>
  <c r="I83" i="1"/>
  <c r="J83" i="1" s="1"/>
  <c r="H82" i="1"/>
  <c r="I82" i="1" s="1"/>
  <c r="J82" i="1" s="1"/>
  <c r="I125" i="1"/>
  <c r="J125" i="1" s="1"/>
  <c r="I110" i="1"/>
  <c r="J110" i="1" s="1"/>
  <c r="H94" i="1"/>
  <c r="I28" i="1"/>
  <c r="J28" i="1" s="1"/>
  <c r="H24" i="1"/>
  <c r="I24" i="1" s="1"/>
  <c r="J24" i="1" s="1"/>
  <c r="I10" i="1"/>
  <c r="J10" i="1" s="1"/>
  <c r="H62" i="1"/>
  <c r="I63" i="1"/>
  <c r="J63" i="1" s="1"/>
  <c r="I94" i="1" l="1"/>
  <c r="I113" i="1"/>
  <c r="J113" i="1" s="1"/>
  <c r="H108" i="1"/>
  <c r="I62" i="1"/>
  <c r="J62" i="1" s="1"/>
  <c r="H61" i="1"/>
  <c r="I61" i="1" s="1"/>
  <c r="J61" i="1" s="1"/>
  <c r="I15" i="1"/>
  <c r="J15" i="1" s="1"/>
  <c r="H9" i="1"/>
  <c r="H8" i="1" l="1"/>
  <c r="I9" i="1"/>
  <c r="J9" i="1" s="1"/>
  <c r="I108" i="1"/>
  <c r="J108" i="1" s="1"/>
  <c r="H105" i="1"/>
  <c r="I8" i="1" l="1"/>
  <c r="J8" i="1" s="1"/>
  <c r="H99" i="1"/>
  <c r="I105" i="1"/>
  <c r="J105" i="1" s="1"/>
  <c r="H101" i="1"/>
  <c r="I99" i="1" l="1"/>
  <c r="J99" i="1" s="1"/>
  <c r="H124" i="1"/>
  <c r="I101" i="1"/>
  <c r="J101" i="1" s="1"/>
  <c r="I124" i="1" l="1"/>
  <c r="J124" i="1" s="1"/>
  <c r="H135" i="1"/>
  <c r="I135" i="1" l="1"/>
  <c r="J135" i="1" s="1"/>
</calcChain>
</file>

<file path=xl/sharedStrings.xml><?xml version="1.0" encoding="utf-8"?>
<sst xmlns="http://schemas.openxmlformats.org/spreadsheetml/2006/main" count="149" uniqueCount="137">
  <si>
    <t>CUADRO No.1</t>
  </si>
  <si>
    <t>INGRESOS FISCALES COMPARADOS, SEGÚN PRINCIPALES PARTIDAS</t>
  </si>
  <si>
    <t>ENERO-FEBRERO 2025/2024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</si>
  <si>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</si>
  <si>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PARTIDAS</t>
  </si>
  <si>
    <t>2024</t>
  </si>
  <si>
    <t>2025</t>
  </si>
  <si>
    <t>VARIACION</t>
  </si>
  <si>
    <t>ENERO</t>
  </si>
  <si>
    <t>FEBRERO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</si>
  <si>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</si>
  <si>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</si>
  <si>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</si>
  <si>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</si>
  <si>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</si>
  <si>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</si>
  <si>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</si>
  <si>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</si>
  <si>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</si>
  <si>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</si>
  <si>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</si>
  <si>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</si>
  <si>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</si>
  <si>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</si>
  <si>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</si>
  <si>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</si>
  <si>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</si>
  <si>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</si>
  <si>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</si>
  <si>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</si>
  <si>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</si>
  <si>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</si>
  <si>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</si>
  <si>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</si>
  <si>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</si>
  <si>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</si>
  <si>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</si>
  <si>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</si>
  <si>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</si>
  <si>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</si>
  <si>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</si>
  <si>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</si>
  <si>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</si>
  <si>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</si>
  <si>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</si>
  <si>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</si>
  <si>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</si>
  <si>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</si>
  <si>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</si>
  <si>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</si>
  <si>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</si>
  <si>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</si>
  <si>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</si>
  <si>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</si>
  <si>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</si>
  <si>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</si>
  <si>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</si>
  <si>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</si>
  <si>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</si>
  <si>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Del Gobierno Central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</si>
  <si>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</si>
  <si>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</si>
  <si>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</si>
  <si>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</si>
  <si>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</si>
  <si>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</si>
  <si>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</si>
  <si>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</si>
  <si>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</si>
  <si>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</si>
  <si>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</si>
  <si>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</si>
  <si>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</si>
  <si>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</si>
  <si>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</si>
  <si>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</si>
  <si>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</si>
  <si>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</si>
  <si>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- Arrendamientos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</si>
  <si>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</si>
  <si>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</si>
  <si>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</si>
  <si>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</si>
  <si>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</si>
  <si>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</si>
  <si>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</si>
  <si>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</si>
  <si>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</si>
  <si>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</si>
  <si>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</si>
  <si>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</si>
  <si>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</si>
  <si>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</si>
  <si>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</si>
  <si>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</si>
  <si>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</si>
  <si>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</si>
  <si>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</si>
  <si>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</si>
  <si>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</si>
  <si>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</si>
  <si>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</si>
  <si>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</si>
  <si>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</si>
  <si>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</si>
  <si>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</si>
  <si>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</si>
  <si>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</si>
  <si>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</si>
  <si>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</si>
  <si>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</si>
  <si>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</si>
  <si>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</si>
  <si>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</si>
  <si>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</si>
  <si>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</si>
  <si>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</si>
  <si>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</si>
  <si>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</si>
  <si>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</si>
  <si>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</si>
  <si>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 xml:space="preserve">INFOTEP </t>
  </si>
  <si>
    <t>Plan de construcciones (Ley 6-86) -Fondo Pensiones Trabajadores de la Construcción</t>
  </si>
  <si>
    <t xml:space="preserve">Fianzas Judiciales y depósitos en consignación </t>
  </si>
  <si>
    <t xml:space="preserve">Fondo para Registro y Devolución de los Depósitos en excesos en la Cuenta Única del Tesoro </t>
  </si>
  <si>
    <t>Devolución de Recursos a empleados por Retenciones Excesivas por TSS.</t>
  </si>
  <si>
    <t>Venta de Sellos Especiales para el Colegio de Abogados</t>
  </si>
  <si>
    <t>Fondo de contribución especial para la gestión integral de residuos</t>
  </si>
  <si>
    <t>Patrimonio público recuperado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</si>
  <si>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</si>
  <si>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</si>
  <si>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</si>
  <si>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Política y Legislación Tributaria (DGPLT) del Ministerio de Hacienda, con los datos del Sistema Integrado de Gestión Financiera (SIGEF)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</si>
  <si>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</si>
  <si>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</si>
  <si>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 y los depósitos en exceso de las recaudadoras.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</si>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</sst>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00_);\(#,##0.000\)"/>
  </numFmts>
  <fonts count="25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u/>
      <sz val="10"/>
      <name val="Gotham"/>
    </font>
    <font>
      <b/>
      <sz val="10"/>
      <color rgb="FFFF0000"/>
      <name val="Arial"/>
      <family val="2"/>
    </font>
    <font>
      <sz val="10"/>
      <color indexed="8"/>
      <name val="Segoe UI"/>
      <family val="2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9"/>
      <color indexed="8"/>
      <name val="Gotham"/>
    </font>
    <font>
      <sz val="8"/>
      <name val="Arial"/>
      <family val="2"/>
    </font>
    <font>
      <sz val="87"/>
      <name val="Gotham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64" fontId="7" fillId="0" borderId="11" xfId="2" applyNumberFormat="1" applyFont="1" applyBorder="1"/>
    <xf numFmtId="164" fontId="7" fillId="0" borderId="12" xfId="2" applyNumberFormat="1" applyFont="1" applyBorder="1"/>
    <xf numFmtId="43" fontId="0" fillId="0" borderId="0" xfId="1" applyFont="1"/>
    <xf numFmtId="165" fontId="0" fillId="0" borderId="0" xfId="1" applyNumberFormat="1" applyFont="1"/>
    <xf numFmtId="0" fontId="7" fillId="0" borderId="12" xfId="3" applyFont="1" applyBorder="1"/>
    <xf numFmtId="49" fontId="7" fillId="0" borderId="12" xfId="2" applyNumberFormat="1" applyFont="1" applyBorder="1" applyAlignment="1">
      <alignment horizontal="left"/>
    </xf>
    <xf numFmtId="164" fontId="7" fillId="0" borderId="11" xfId="1" applyNumberFormat="1" applyFont="1" applyBorder="1"/>
    <xf numFmtId="49" fontId="8" fillId="0" borderId="12" xfId="2" applyNumberFormat="1" applyFont="1" applyBorder="1" applyAlignment="1">
      <alignment horizontal="left" indent="1"/>
    </xf>
    <xf numFmtId="164" fontId="8" fillId="3" borderId="11" xfId="2" applyNumberFormat="1" applyFont="1" applyFill="1" applyBorder="1"/>
    <xf numFmtId="164" fontId="8" fillId="0" borderId="11" xfId="2" applyNumberFormat="1" applyFont="1" applyBorder="1"/>
    <xf numFmtId="164" fontId="8" fillId="3" borderId="11" xfId="1" applyNumberFormat="1" applyFont="1" applyFill="1" applyBorder="1"/>
    <xf numFmtId="164" fontId="8" fillId="3" borderId="12" xfId="2" applyNumberFormat="1" applyFont="1" applyFill="1" applyBorder="1"/>
    <xf numFmtId="164" fontId="7" fillId="0" borderId="11" xfId="4" applyNumberFormat="1" applyFont="1" applyBorder="1"/>
    <xf numFmtId="164" fontId="7" fillId="0" borderId="11" xfId="3" applyNumberFormat="1" applyFont="1" applyBorder="1"/>
    <xf numFmtId="164" fontId="7" fillId="0" borderId="12" xfId="3" applyNumberFormat="1" applyFont="1" applyBorder="1"/>
    <xf numFmtId="49" fontId="7" fillId="0" borderId="12" xfId="3" applyNumberFormat="1" applyFont="1" applyBorder="1" applyAlignment="1">
      <alignment horizontal="left" indent="1"/>
    </xf>
    <xf numFmtId="49" fontId="8" fillId="0" borderId="12" xfId="3" applyNumberFormat="1" applyFont="1" applyBorder="1" applyAlignment="1">
      <alignment horizontal="left" indent="2"/>
    </xf>
    <xf numFmtId="164" fontId="8" fillId="3" borderId="11" xfId="3" applyNumberFormat="1" applyFont="1" applyFill="1" applyBorder="1"/>
    <xf numFmtId="49" fontId="8" fillId="0" borderId="12" xfId="0" applyNumberFormat="1" applyFont="1" applyBorder="1" applyAlignment="1">
      <alignment horizontal="left" indent="2"/>
    </xf>
    <xf numFmtId="49" fontId="7" fillId="0" borderId="12" xfId="2" applyNumberFormat="1" applyFont="1" applyBorder="1" applyAlignment="1">
      <alignment horizontal="left" indent="2"/>
    </xf>
    <xf numFmtId="49" fontId="8" fillId="0" borderId="12" xfId="2" applyNumberFormat="1" applyFont="1" applyBorder="1" applyAlignment="1">
      <alignment horizontal="left" indent="3"/>
    </xf>
    <xf numFmtId="0" fontId="7" fillId="0" borderId="12" xfId="3" applyFont="1" applyBorder="1" applyAlignment="1">
      <alignment horizontal="left" indent="2"/>
    </xf>
    <xf numFmtId="49" fontId="9" fillId="0" borderId="12" xfId="2" applyNumberFormat="1" applyFont="1" applyBorder="1" applyAlignment="1">
      <alignment horizontal="left" indent="3"/>
    </xf>
    <xf numFmtId="165" fontId="9" fillId="3" borderId="11" xfId="2" applyNumberFormat="1" applyFont="1" applyFill="1" applyBorder="1"/>
    <xf numFmtId="164" fontId="9" fillId="0" borderId="11" xfId="2" applyNumberFormat="1" applyFont="1" applyBorder="1"/>
    <xf numFmtId="164" fontId="9" fillId="0" borderId="11" xfId="1" applyNumberFormat="1" applyFont="1" applyBorder="1"/>
    <xf numFmtId="164" fontId="9" fillId="0" borderId="12" xfId="2" applyNumberFormat="1" applyFont="1" applyBorder="1"/>
    <xf numFmtId="43" fontId="10" fillId="0" borderId="0" xfId="1" applyFont="1"/>
    <xf numFmtId="0" fontId="10" fillId="0" borderId="0" xfId="0" applyFont="1"/>
    <xf numFmtId="165" fontId="9" fillId="0" borderId="11" xfId="2" applyNumberFormat="1" applyFont="1" applyBorder="1"/>
    <xf numFmtId="164" fontId="8" fillId="0" borderId="12" xfId="2" applyNumberFormat="1" applyFont="1" applyBorder="1"/>
    <xf numFmtId="49" fontId="8" fillId="3" borderId="12" xfId="2" applyNumberFormat="1" applyFont="1" applyFill="1" applyBorder="1" applyAlignment="1">
      <alignment horizontal="left" indent="3"/>
    </xf>
    <xf numFmtId="165" fontId="8" fillId="0" borderId="11" xfId="2" applyNumberFormat="1" applyFont="1" applyBorder="1"/>
    <xf numFmtId="43" fontId="0" fillId="3" borderId="0" xfId="1" applyFont="1" applyFill="1"/>
    <xf numFmtId="0" fontId="0" fillId="3" borderId="0" xfId="0" applyFill="1"/>
    <xf numFmtId="165" fontId="8" fillId="3" borderId="11" xfId="2" applyNumberFormat="1" applyFont="1" applyFill="1" applyBorder="1"/>
    <xf numFmtId="164" fontId="8" fillId="0" borderId="11" xfId="1" applyNumberFormat="1" applyFont="1" applyBorder="1"/>
    <xf numFmtId="49" fontId="7" fillId="0" borderId="12" xfId="2" applyNumberFormat="1" applyFont="1" applyBorder="1" applyAlignment="1">
      <alignment horizontal="left" indent="3"/>
    </xf>
    <xf numFmtId="164" fontId="8" fillId="0" borderId="12" xfId="2" applyNumberFormat="1" applyFont="1" applyBorder="1" applyAlignment="1">
      <alignment horizontal="left" indent="5"/>
    </xf>
    <xf numFmtId="164" fontId="8" fillId="0" borderId="12" xfId="2" applyNumberFormat="1" applyFont="1" applyBorder="1" applyAlignment="1">
      <alignment horizontal="left" indent="3"/>
    </xf>
    <xf numFmtId="43" fontId="8" fillId="0" borderId="11" xfId="1" applyFont="1" applyBorder="1"/>
    <xf numFmtId="164" fontId="11" fillId="0" borderId="11" xfId="2" applyNumberFormat="1" applyFont="1" applyBorder="1"/>
    <xf numFmtId="164" fontId="11" fillId="0" borderId="12" xfId="2" applyNumberFormat="1" applyFont="1" applyBorder="1"/>
    <xf numFmtId="49" fontId="12" fillId="0" borderId="12" xfId="2" applyNumberFormat="1" applyFont="1" applyBorder="1" applyAlignment="1">
      <alignment horizontal="left" indent="2"/>
    </xf>
    <xf numFmtId="164" fontId="12" fillId="0" borderId="11" xfId="2" applyNumberFormat="1" applyFont="1" applyBorder="1"/>
    <xf numFmtId="164" fontId="12" fillId="0" borderId="12" xfId="2" applyNumberFormat="1" applyFont="1" applyBorder="1"/>
    <xf numFmtId="164" fontId="7" fillId="3" borderId="11" xfId="2" applyNumberFormat="1" applyFont="1" applyFill="1" applyBorder="1"/>
    <xf numFmtId="43" fontId="7" fillId="0" borderId="12" xfId="1" applyFont="1" applyBorder="1"/>
    <xf numFmtId="49" fontId="7" fillId="0" borderId="12" xfId="2" applyNumberFormat="1" applyFont="1" applyBorder="1" applyAlignment="1">
      <alignment horizontal="left" indent="1"/>
    </xf>
    <xf numFmtId="0" fontId="1" fillId="0" borderId="0" xfId="0" applyFont="1"/>
    <xf numFmtId="49" fontId="8" fillId="3" borderId="12" xfId="4" applyNumberFormat="1" applyFont="1" applyFill="1" applyBorder="1" applyAlignment="1">
      <alignment horizontal="left" indent="2"/>
    </xf>
    <xf numFmtId="165" fontId="8" fillId="3" borderId="12" xfId="1" applyNumberFormat="1" applyFont="1" applyFill="1" applyBorder="1"/>
    <xf numFmtId="165" fontId="8" fillId="0" borderId="12" xfId="1" applyNumberFormat="1" applyFont="1" applyFill="1" applyBorder="1" applyProtection="1"/>
    <xf numFmtId="0" fontId="1" fillId="3" borderId="0" xfId="0" applyFont="1" applyFill="1"/>
    <xf numFmtId="49" fontId="8" fillId="3" borderId="12" xfId="3" applyNumberFormat="1" applyFont="1" applyFill="1" applyBorder="1" applyAlignment="1">
      <alignment horizontal="left" indent="2"/>
    </xf>
    <xf numFmtId="43" fontId="1" fillId="0" borderId="0" xfId="1" applyFont="1"/>
    <xf numFmtId="49" fontId="7" fillId="0" borderId="12" xfId="2" applyNumberFormat="1" applyFont="1" applyBorder="1"/>
    <xf numFmtId="43" fontId="1" fillId="3" borderId="0" xfId="1" applyFont="1" applyFill="1"/>
    <xf numFmtId="49" fontId="8" fillId="0" borderId="12" xfId="2" applyNumberFormat="1" applyFont="1" applyBorder="1" applyAlignment="1">
      <alignment horizontal="left" indent="4"/>
    </xf>
    <xf numFmtId="49" fontId="8" fillId="4" borderId="12" xfId="3" applyNumberFormat="1" applyFont="1" applyFill="1" applyBorder="1" applyAlignment="1">
      <alignment horizontal="left" indent="4"/>
    </xf>
    <xf numFmtId="164" fontId="8" fillId="4" borderId="11" xfId="2" applyNumberFormat="1" applyFont="1" applyFill="1" applyBorder="1"/>
    <xf numFmtId="164" fontId="8" fillId="4" borderId="11" xfId="1" applyNumberFormat="1" applyFont="1" applyFill="1" applyBorder="1"/>
    <xf numFmtId="164" fontId="8" fillId="4" borderId="12" xfId="2" applyNumberFormat="1" applyFont="1" applyFill="1" applyBorder="1"/>
    <xf numFmtId="49" fontId="8" fillId="4" borderId="12" xfId="3" applyNumberFormat="1" applyFont="1" applyFill="1" applyBorder="1" applyAlignment="1">
      <alignment horizontal="left" indent="3"/>
    </xf>
    <xf numFmtId="49" fontId="8" fillId="0" borderId="12" xfId="3" applyNumberFormat="1" applyFont="1" applyBorder="1" applyAlignment="1">
      <alignment horizontal="left" indent="3"/>
    </xf>
    <xf numFmtId="164" fontId="8" fillId="4" borderId="12" xfId="0" applyNumberFormat="1" applyFont="1" applyFill="1" applyBorder="1" applyAlignment="1">
      <alignment vertical="center"/>
    </xf>
    <xf numFmtId="49" fontId="8" fillId="0" borderId="12" xfId="2" applyNumberFormat="1" applyFont="1" applyBorder="1" applyAlignment="1">
      <alignment horizontal="left" indent="2"/>
    </xf>
    <xf numFmtId="49" fontId="8" fillId="4" borderId="12" xfId="2" applyNumberFormat="1" applyFont="1" applyFill="1" applyBorder="1" applyAlignment="1">
      <alignment horizontal="left" indent="2"/>
    </xf>
    <xf numFmtId="165" fontId="8" fillId="0" borderId="12" xfId="1" applyNumberFormat="1" applyFont="1" applyFill="1" applyBorder="1"/>
    <xf numFmtId="43" fontId="8" fillId="0" borderId="12" xfId="1" applyFont="1" applyBorder="1"/>
    <xf numFmtId="49" fontId="9" fillId="0" borderId="12" xfId="2" applyNumberFormat="1" applyFont="1" applyBorder="1" applyAlignment="1">
      <alignment horizontal="left" indent="2"/>
    </xf>
    <xf numFmtId="43" fontId="9" fillId="0" borderId="11" xfId="1" applyFont="1" applyBorder="1"/>
    <xf numFmtId="164" fontId="8" fillId="0" borderId="11" xfId="1" applyNumberFormat="1" applyFont="1" applyFill="1" applyBorder="1"/>
    <xf numFmtId="49" fontId="12" fillId="0" borderId="12" xfId="2" applyNumberFormat="1" applyFont="1" applyBorder="1" applyAlignment="1">
      <alignment horizontal="left" indent="1"/>
    </xf>
    <xf numFmtId="43" fontId="13" fillId="0" borderId="11" xfId="1" applyFont="1" applyBorder="1"/>
    <xf numFmtId="43" fontId="14" fillId="0" borderId="0" xfId="1" applyFont="1"/>
    <xf numFmtId="49" fontId="6" fillId="5" borderId="7" xfId="2" applyNumberFormat="1" applyFont="1" applyFill="1" applyBorder="1" applyAlignment="1">
      <alignment horizontal="left" vertical="center"/>
    </xf>
    <xf numFmtId="165" fontId="6" fillId="5" borderId="5" xfId="1" applyNumberFormat="1" applyFont="1" applyFill="1" applyBorder="1" applyAlignment="1">
      <alignment vertical="center"/>
    </xf>
    <xf numFmtId="164" fontId="6" fillId="5" borderId="13" xfId="2" applyNumberFormat="1" applyFont="1" applyFill="1" applyBorder="1" applyAlignment="1">
      <alignment vertical="center"/>
    </xf>
    <xf numFmtId="165" fontId="6" fillId="5" borderId="13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Protection="1"/>
    <xf numFmtId="49" fontId="7" fillId="0" borderId="12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49" fontId="11" fillId="0" borderId="12" xfId="0" applyNumberFormat="1" applyFont="1" applyBorder="1" applyAlignment="1">
      <alignment horizontal="left"/>
    </xf>
    <xf numFmtId="164" fontId="11" fillId="0" borderId="12" xfId="0" applyNumberFormat="1" applyFont="1" applyBorder="1"/>
    <xf numFmtId="43" fontId="11" fillId="0" borderId="11" xfId="1" applyFont="1" applyBorder="1"/>
    <xf numFmtId="49" fontId="8" fillId="0" borderId="12" xfId="0" applyNumberFormat="1" applyFont="1" applyBorder="1" applyAlignment="1">
      <alignment horizontal="left" indent="1"/>
    </xf>
    <xf numFmtId="164" fontId="8" fillId="0" borderId="11" xfId="0" applyNumberFormat="1" applyFont="1" applyBorder="1"/>
    <xf numFmtId="164" fontId="8" fillId="0" borderId="12" xfId="0" applyNumberFormat="1" applyFont="1" applyBorder="1"/>
    <xf numFmtId="164" fontId="11" fillId="0" borderId="11" xfId="0" applyNumberFormat="1" applyFont="1" applyBorder="1"/>
    <xf numFmtId="49" fontId="12" fillId="0" borderId="12" xfId="0" applyNumberFormat="1" applyFont="1" applyBorder="1" applyAlignment="1">
      <alignment horizontal="left" indent="1"/>
    </xf>
    <xf numFmtId="164" fontId="12" fillId="0" borderId="11" xfId="0" applyNumberFormat="1" applyFont="1" applyBorder="1"/>
    <xf numFmtId="43" fontId="8" fillId="0" borderId="12" xfId="1" applyFont="1" applyFill="1" applyBorder="1" applyProtection="1"/>
    <xf numFmtId="43" fontId="8" fillId="0" borderId="11" xfId="1" applyFont="1" applyFill="1" applyBorder="1" applyProtection="1"/>
    <xf numFmtId="164" fontId="12" fillId="0" borderId="12" xfId="0" applyNumberFormat="1" applyFont="1" applyBorder="1"/>
    <xf numFmtId="164" fontId="12" fillId="0" borderId="12" xfId="3" applyNumberFormat="1" applyFont="1" applyBorder="1"/>
    <xf numFmtId="164" fontId="12" fillId="0" borderId="11" xfId="3" applyNumberFormat="1" applyFont="1" applyBorder="1"/>
    <xf numFmtId="49" fontId="7" fillId="0" borderId="12" xfId="0" applyNumberFormat="1" applyFont="1" applyBorder="1" applyAlignment="1" applyProtection="1">
      <alignment horizontal="left" indent="2"/>
      <protection locked="0"/>
    </xf>
    <xf numFmtId="165" fontId="7" fillId="0" borderId="12" xfId="1" applyNumberFormat="1" applyFont="1" applyFill="1" applyBorder="1" applyProtection="1"/>
    <xf numFmtId="43" fontId="7" fillId="0" borderId="11" xfId="1" applyFont="1" applyFill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left" indent="2"/>
      <protection locked="0"/>
    </xf>
    <xf numFmtId="164" fontId="8" fillId="0" borderId="12" xfId="3" applyNumberFormat="1" applyFont="1" applyBorder="1"/>
    <xf numFmtId="164" fontId="8" fillId="3" borderId="12" xfId="0" applyNumberFormat="1" applyFont="1" applyFill="1" applyBorder="1"/>
    <xf numFmtId="164" fontId="8" fillId="0" borderId="11" xfId="3" applyNumberFormat="1" applyFont="1" applyBorder="1"/>
    <xf numFmtId="49" fontId="7" fillId="0" borderId="12" xfId="0" applyNumberFormat="1" applyFont="1" applyBorder="1" applyAlignment="1" applyProtection="1">
      <alignment horizontal="left" indent="3"/>
      <protection locked="0"/>
    </xf>
    <xf numFmtId="49" fontId="8" fillId="0" borderId="12" xfId="0" applyNumberFormat="1" applyFont="1" applyBorder="1" applyAlignment="1" applyProtection="1">
      <alignment horizontal="left" indent="4"/>
      <protection locked="0"/>
    </xf>
    <xf numFmtId="164" fontId="9" fillId="0" borderId="12" xfId="0" applyNumberFormat="1" applyFont="1" applyBorder="1"/>
    <xf numFmtId="43" fontId="7" fillId="0" borderId="11" xfId="1" applyFont="1" applyBorder="1"/>
    <xf numFmtId="49" fontId="7" fillId="0" borderId="12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1" xfId="3" applyNumberFormat="1" applyFont="1" applyBorder="1" applyAlignment="1">
      <alignment vertical="center"/>
    </xf>
    <xf numFmtId="165" fontId="6" fillId="5" borderId="14" xfId="0" applyNumberFormat="1" applyFont="1" applyFill="1" applyBorder="1" applyAlignment="1">
      <alignment horizontal="left" vertical="center"/>
    </xf>
    <xf numFmtId="165" fontId="6" fillId="5" borderId="9" xfId="0" applyNumberFormat="1" applyFont="1" applyFill="1" applyBorder="1" applyAlignment="1">
      <alignment vertical="center"/>
    </xf>
    <xf numFmtId="164" fontId="6" fillId="5" borderId="9" xfId="0" applyNumberFormat="1" applyFont="1" applyFill="1" applyBorder="1" applyAlignment="1">
      <alignment vertical="center"/>
    </xf>
    <xf numFmtId="165" fontId="6" fillId="5" borderId="7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/>
    </xf>
    <xf numFmtId="164" fontId="7" fillId="0" borderId="15" xfId="0" applyNumberFormat="1" applyFont="1" applyBorder="1"/>
    <xf numFmtId="164" fontId="15" fillId="0" borderId="12" xfId="2" applyNumberFormat="1" applyFont="1" applyBorder="1"/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horizontal="left"/>
    </xf>
    <xf numFmtId="164" fontId="8" fillId="3" borderId="11" xfId="0" applyNumberFormat="1" applyFont="1" applyFill="1" applyBorder="1" applyAlignment="1">
      <alignment vertical="center"/>
    </xf>
    <xf numFmtId="165" fontId="8" fillId="0" borderId="12" xfId="1" applyNumberFormat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49" fontId="8" fillId="0" borderId="8" xfId="0" applyNumberFormat="1" applyFont="1" applyBorder="1" applyAlignment="1">
      <alignment horizontal="left"/>
    </xf>
    <xf numFmtId="165" fontId="8" fillId="0" borderId="16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49" fontId="6" fillId="5" borderId="17" xfId="0" applyNumberFormat="1" applyFont="1" applyFill="1" applyBorder="1" applyAlignment="1">
      <alignment horizontal="left" vertical="center"/>
    </xf>
    <xf numFmtId="164" fontId="6" fillId="5" borderId="15" xfId="0" applyNumberFormat="1" applyFont="1" applyFill="1" applyBorder="1" applyAlignment="1">
      <alignment vertical="center"/>
    </xf>
    <xf numFmtId="164" fontId="6" fillId="5" borderId="15" xfId="1" applyNumberFormat="1" applyFont="1" applyFill="1" applyBorder="1" applyAlignment="1">
      <alignment vertical="center"/>
    </xf>
    <xf numFmtId="165" fontId="6" fillId="5" borderId="15" xfId="1" applyNumberFormat="1" applyFont="1" applyFill="1" applyBorder="1" applyAlignment="1">
      <alignment vertical="center"/>
    </xf>
    <xf numFmtId="164" fontId="6" fillId="5" borderId="10" xfId="0" applyNumberFormat="1" applyFont="1" applyFill="1" applyBorder="1" applyAlignment="1">
      <alignment vertical="center"/>
    </xf>
    <xf numFmtId="164" fontId="17" fillId="0" borderId="0" xfId="0" applyNumberFormat="1" applyFont="1"/>
    <xf numFmtId="164" fontId="18" fillId="0" borderId="0" xfId="0" applyNumberFormat="1" applyFont="1" applyAlignment="1">
      <alignment vertical="center"/>
    </xf>
    <xf numFmtId="164" fontId="18" fillId="3" borderId="0" xfId="0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9" fillId="0" borderId="0" xfId="0" applyNumberFormat="1" applyFont="1"/>
    <xf numFmtId="164" fontId="20" fillId="3" borderId="0" xfId="0" applyNumberFormat="1" applyFont="1" applyFill="1" applyAlignment="1">
      <alignment vertical="center"/>
    </xf>
    <xf numFmtId="0" fontId="20" fillId="0" borderId="0" xfId="0" applyFont="1"/>
    <xf numFmtId="0" fontId="18" fillId="0" borderId="0" xfId="0" applyFont="1"/>
    <xf numFmtId="164" fontId="20" fillId="3" borderId="0" xfId="1" applyNumberFormat="1" applyFont="1" applyFill="1" applyAlignment="1">
      <alignment vertical="center"/>
    </xf>
    <xf numFmtId="0" fontId="21" fillId="0" borderId="0" xfId="0" applyFont="1"/>
    <xf numFmtId="0" fontId="18" fillId="0" borderId="0" xfId="0" applyFont="1" applyAlignment="1">
      <alignment horizontal="left" indent="1"/>
    </xf>
    <xf numFmtId="164" fontId="0" fillId="0" borderId="0" xfId="1" applyNumberFormat="1" applyFont="1"/>
    <xf numFmtId="164" fontId="0" fillId="3" borderId="0" xfId="1" applyNumberFormat="1" applyFont="1" applyFill="1"/>
    <xf numFmtId="165" fontId="20" fillId="0" borderId="0" xfId="1" applyNumberFormat="1" applyFont="1" applyFill="1" applyBorder="1" applyAlignment="1" applyProtection="1">
      <alignment vertical="center"/>
    </xf>
    <xf numFmtId="0" fontId="22" fillId="0" borderId="0" xfId="0" applyFont="1"/>
    <xf numFmtId="164" fontId="20" fillId="0" borderId="0" xfId="0" applyNumberFormat="1" applyFont="1" applyAlignment="1">
      <alignment vertical="center"/>
    </xf>
    <xf numFmtId="43" fontId="16" fillId="3" borderId="0" xfId="1" applyFont="1" applyFill="1"/>
    <xf numFmtId="164" fontId="20" fillId="0" borderId="0" xfId="0" applyNumberFormat="1" applyFont="1"/>
    <xf numFmtId="164" fontId="0" fillId="0" borderId="0" xfId="0" applyNumberFormat="1"/>
    <xf numFmtId="164" fontId="20" fillId="3" borderId="0" xfId="0" applyNumberFormat="1" applyFont="1" applyFill="1"/>
    <xf numFmtId="0" fontId="23" fillId="0" borderId="0" xfId="0" applyFont="1"/>
    <xf numFmtId="166" fontId="20" fillId="3" borderId="0" xfId="0" applyNumberFormat="1" applyFont="1" applyFill="1"/>
    <xf numFmtId="166" fontId="23" fillId="0" borderId="0" xfId="0" applyNumberFormat="1" applyFont="1"/>
    <xf numFmtId="164" fontId="23" fillId="0" borderId="0" xfId="0" applyNumberFormat="1" applyFont="1"/>
    <xf numFmtId="166" fontId="23" fillId="3" borderId="0" xfId="0" applyNumberFormat="1" applyFont="1" applyFill="1"/>
    <xf numFmtId="165" fontId="20" fillId="3" borderId="0" xfId="1" applyNumberFormat="1" applyFont="1" applyFill="1" applyAlignment="1">
      <alignment vertical="center"/>
    </xf>
    <xf numFmtId="165" fontId="0" fillId="3" borderId="0" xfId="1" applyNumberFormat="1" applyFont="1" applyFill="1"/>
    <xf numFmtId="0" fontId="23" fillId="3" borderId="0" xfId="0" applyFont="1" applyFill="1"/>
    <xf numFmtId="165" fontId="23" fillId="3" borderId="0" xfId="1" applyNumberFormat="1" applyFont="1" applyFill="1"/>
    <xf numFmtId="164" fontId="23" fillId="3" borderId="0" xfId="1" applyNumberFormat="1" applyFont="1" applyFill="1"/>
    <xf numFmtId="164" fontId="24" fillId="3" borderId="0" xfId="0" applyNumberFormat="1" applyFont="1" applyFill="1" applyAlignment="1">
      <alignment vertical="center"/>
    </xf>
    <xf numFmtId="49" fontId="8" fillId="6" borderId="12" xfId="2" applyNumberFormat="1" applyFont="1" applyFill="1" applyBorder="1" applyAlignment="1">
      <alignment horizontal="left"/>
    </xf>
    <xf numFmtId="164" fontId="8" fillId="6" borderId="11" xfId="2" applyNumberFormat="1" applyFont="1" applyFill="1" applyBorder="1"/>
    <xf numFmtId="164" fontId="8" fillId="6" borderId="11" xfId="1" applyNumberFormat="1" applyFont="1" applyFill="1" applyBorder="1"/>
    <xf numFmtId="164" fontId="8" fillId="6" borderId="12" xfId="2" applyNumberFormat="1" applyFont="1" applyFill="1" applyBorder="1"/>
    <xf numFmtId="164" fontId="8" fillId="6" borderId="12" xfId="2" applyNumberFormat="1" applyFont="1" applyFill="1" applyBorder="1" applyAlignment="1">
      <alignment horizontal="left" indent="5"/>
    </xf>
    <xf numFmtId="49" fontId="16" fillId="6" borderId="18" xfId="0" applyNumberFormat="1" applyFont="1" applyFill="1" applyBorder="1" applyAlignment="1">
      <alignment horizontal="left" vertical="center"/>
    </xf>
    <xf numFmtId="165" fontId="16" fillId="6" borderId="13" xfId="0" applyNumberFormat="1" applyFont="1" applyFill="1" applyBorder="1" applyAlignment="1">
      <alignment vertical="center"/>
    </xf>
    <xf numFmtId="164" fontId="16" fillId="6" borderId="13" xfId="0" applyNumberFormat="1" applyFont="1" applyFill="1" applyBorder="1" applyAlignment="1">
      <alignment vertical="center"/>
    </xf>
  </cellXfs>
  <cellStyles count="5">
    <cellStyle name="Millares" xfId="1" builtinId="3"/>
    <cellStyle name="Normal" xfId="0" builtinId="0"/>
    <cellStyle name="Normal 2 2 2 2" xfId="2" xr:uid="{EC36D422-3BD4-41F0-8280-6164645229D5}"/>
    <cellStyle name="Normal_COMPARACION 2002-2001" xfId="3" xr:uid="{9D79BE9E-F7AF-4B9C-9A84-2E74D4EEB578}"/>
    <cellStyle name="Normal_COMPARACION 2002-2001 2" xfId="4" xr:uid="{A22FD35D-C3C3-47AF-A85C-DC4F8D9A42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FEBRER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FEBRER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4 REC- EST "/>
      <sheetName val="2024 REC-EST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C33">
            <v>3412.1</v>
          </cell>
          <cell r="D33">
            <v>2945</v>
          </cell>
          <cell r="E33">
            <v>6357.1</v>
          </cell>
          <cell r="F33">
            <v>2400</v>
          </cell>
          <cell r="G33">
            <v>2336.6000000000004</v>
          </cell>
          <cell r="H33">
            <v>4736.6000000000004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97C7-7F03-4B52-8296-94CD6EC9E96B}">
  <dimension ref="B1:Q195"/>
  <sheetViews>
    <sheetView showGridLines="0" tabSelected="1" topLeftCell="A6" zoomScaleNormal="100" workbookViewId="0">
      <pane xSplit="2" ySplit="2" topLeftCell="G8" activePane="bottomRight" state="frozen"/>
      <selection activeCell="A6" sqref="A6"/>
      <selection pane="topRight" activeCell="C6" sqref="C6"/>
      <selection pane="bottomLeft" activeCell="A8" sqref="A8"/>
      <selection pane="bottomRight" activeCell="I14" sqref="I14"/>
    </sheetView>
  </sheetViews>
  <sheetFormatPr baseColWidth="10" defaultColWidth="11.42578125" defaultRowHeight="12.75" x14ac:dyDescent="0.2"/>
  <cols>
    <col min="1" max="1" width="1.5703125" customWidth="1"/>
    <col min="2" max="2" width="81.7109375" customWidth="1"/>
    <col min="3" max="4" width="12.85546875" customWidth="1"/>
    <col min="5" max="5" width="14.140625" style="170" customWidth="1"/>
    <col min="6" max="6" width="12.85546875" customWidth="1"/>
    <col min="7" max="7" width="12.42578125" customWidth="1"/>
    <col min="8" max="8" width="17.85546875" style="170" bestFit="1" customWidth="1"/>
    <col min="9" max="9" width="17.28515625" bestFit="1" customWidth="1"/>
    <col min="10" max="10" width="9.42578125" customWidth="1"/>
    <col min="11" max="11" width="18.5703125" bestFit="1" customWidth="1"/>
    <col min="12" max="12" width="17.85546875" bestFit="1" customWidth="1"/>
    <col min="13" max="16" width="14.85546875" bestFit="1" customWidth="1"/>
    <col min="17" max="17" width="16.5703125" bestFit="1" customWidth="1"/>
  </cols>
  <sheetData>
    <row r="1" spans="2:12" ht="18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2" ht="15" customHeight="1" x14ac:dyDescent="0.25">
      <c r="B2" s="2"/>
      <c r="C2" s="2"/>
      <c r="D2" s="2"/>
      <c r="E2" s="3"/>
      <c r="F2" s="2"/>
      <c r="G2" s="2"/>
      <c r="H2" s="3"/>
      <c r="I2" s="2"/>
      <c r="J2" s="2"/>
    </row>
    <row r="3" spans="2:12" ht="18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2" ht="17.2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</row>
    <row r="5" spans="2:12" ht="17.25" customHeight="1" x14ac:dyDescent="0.2">
      <c r="B5" s="5" t="s">
        <v>3</v>
      </c>
      <c r="C5" s="5"/>
      <c r="D5" s="5"/>
      <c r="E5" s="5"/>
      <c r="F5" s="5"/>
      <c r="G5" s="5"/>
      <c r="H5" s="5"/>
      <c r="I5" s="5"/>
      <c r="J5" s="5"/>
    </row>
    <row r="6" spans="2:12" ht="23.25" customHeight="1" x14ac:dyDescent="0.2">
      <c r="B6" s="6" t="s">
        <v>4</v>
      </c>
      <c r="C6" s="7">
        <v>2024</v>
      </c>
      <c r="D6" s="8"/>
      <c r="E6" s="9" t="s">
        <v>5</v>
      </c>
      <c r="F6" s="7">
        <v>2025</v>
      </c>
      <c r="G6" s="8"/>
      <c r="H6" s="9" t="s">
        <v>6</v>
      </c>
      <c r="I6" s="7" t="s">
        <v>7</v>
      </c>
      <c r="J6" s="10"/>
    </row>
    <row r="7" spans="2:12" ht="29.25" customHeight="1" thickBot="1" x14ac:dyDescent="0.25">
      <c r="B7" s="11"/>
      <c r="C7" s="12" t="s">
        <v>8</v>
      </c>
      <c r="D7" s="12" t="s">
        <v>9</v>
      </c>
      <c r="E7" s="13"/>
      <c r="F7" s="14" t="s">
        <v>8</v>
      </c>
      <c r="G7" s="14" t="s">
        <v>9</v>
      </c>
      <c r="H7" s="13"/>
      <c r="I7" s="12" t="s">
        <v>10</v>
      </c>
      <c r="J7" s="14" t="s">
        <v>11</v>
      </c>
    </row>
    <row r="8" spans="2:12" ht="15.95" customHeight="1" thickTop="1" x14ac:dyDescent="0.2">
      <c r="B8" s="15" t="s">
        <v>12</v>
      </c>
      <c r="C8" s="16">
        <f t="shared" ref="C8:H8" si="0">+C9+C55+C56+C61+C82</f>
        <v>116142.79999999999</v>
      </c>
      <c r="D8" s="16">
        <f t="shared" si="0"/>
        <v>87317.2</v>
      </c>
      <c r="E8" s="16">
        <f t="shared" si="0"/>
        <v>203460</v>
      </c>
      <c r="F8" s="16">
        <f t="shared" si="0"/>
        <v>108463.60000000002</v>
      </c>
      <c r="G8" s="16">
        <f t="shared" si="0"/>
        <v>88557.599999999991</v>
      </c>
      <c r="H8" s="16">
        <f t="shared" si="0"/>
        <v>197021.19999999998</v>
      </c>
      <c r="I8" s="17">
        <f t="shared" ref="I8:I71" si="1">+H8-E8</f>
        <v>-6438.8000000000175</v>
      </c>
      <c r="J8" s="16">
        <f t="shared" ref="J8:J43" si="2">+I8/E8*100</f>
        <v>-3.1646515285559902</v>
      </c>
      <c r="K8" s="18"/>
      <c r="L8" s="19"/>
    </row>
    <row r="9" spans="2:12" ht="15.95" customHeight="1" x14ac:dyDescent="0.2">
      <c r="B9" s="20" t="s">
        <v>13</v>
      </c>
      <c r="C9" s="16">
        <f t="shared" ref="C9:H9" si="3">+C10+C15+C24+C46+C53+C54</f>
        <v>93437.799999999988</v>
      </c>
      <c r="D9" s="16">
        <f t="shared" si="3"/>
        <v>81940.5</v>
      </c>
      <c r="E9" s="16">
        <f t="shared" si="3"/>
        <v>175378.3</v>
      </c>
      <c r="F9" s="16">
        <f t="shared" si="3"/>
        <v>103061.20000000003</v>
      </c>
      <c r="G9" s="16">
        <f t="shared" si="3"/>
        <v>83878.5</v>
      </c>
      <c r="H9" s="16">
        <f t="shared" si="3"/>
        <v>186939.69999999998</v>
      </c>
      <c r="I9" s="17">
        <f t="shared" si="1"/>
        <v>11561.399999999994</v>
      </c>
      <c r="J9" s="16">
        <f t="shared" si="2"/>
        <v>6.59226369510937</v>
      </c>
      <c r="K9" s="18"/>
      <c r="L9" s="19"/>
    </row>
    <row r="10" spans="2:12" ht="15.95" customHeight="1" x14ac:dyDescent="0.2">
      <c r="B10" s="21" t="s">
        <v>14</v>
      </c>
      <c r="C10" s="16">
        <f t="shared" ref="C10" si="4">SUM(C11:C14)</f>
        <v>33787.300000000003</v>
      </c>
      <c r="D10" s="16">
        <f t="shared" ref="D10" si="5">SUM(D11:D14)</f>
        <v>28997.600000000002</v>
      </c>
      <c r="E10" s="16">
        <f>SUM(E11:E14)</f>
        <v>62784.900000000009</v>
      </c>
      <c r="F10" s="16">
        <f t="shared" ref="F10:H10" si="6">SUM(F11:F14)</f>
        <v>39449.800000000003</v>
      </c>
      <c r="G10" s="16">
        <f t="shared" si="6"/>
        <v>27934.600000000002</v>
      </c>
      <c r="H10" s="22">
        <f t="shared" si="6"/>
        <v>67384.399999999994</v>
      </c>
      <c r="I10" s="17">
        <f t="shared" si="1"/>
        <v>4599.4999999999854</v>
      </c>
      <c r="J10" s="16">
        <f t="shared" si="2"/>
        <v>7.3258060457211602</v>
      </c>
      <c r="K10" s="18"/>
      <c r="L10" s="19"/>
    </row>
    <row r="11" spans="2:12" ht="15.95" customHeight="1" x14ac:dyDescent="0.2">
      <c r="B11" s="23" t="s">
        <v>15</v>
      </c>
      <c r="C11" s="24">
        <v>11648.1</v>
      </c>
      <c r="D11" s="24">
        <v>10213.799999999999</v>
      </c>
      <c r="E11" s="25">
        <f>SUM(C11:D11)</f>
        <v>21861.9</v>
      </c>
      <c r="F11" s="24">
        <v>12908.9</v>
      </c>
      <c r="G11" s="24">
        <v>11313.6</v>
      </c>
      <c r="H11" s="26">
        <f>SUM(F11:G11)</f>
        <v>24222.5</v>
      </c>
      <c r="I11" s="27">
        <f t="shared" si="1"/>
        <v>2360.5999999999985</v>
      </c>
      <c r="J11" s="24">
        <f t="shared" si="2"/>
        <v>10.797780613761834</v>
      </c>
      <c r="K11" s="18"/>
      <c r="L11" s="19"/>
    </row>
    <row r="12" spans="2:12" ht="15.95" customHeight="1" x14ac:dyDescent="0.2">
      <c r="B12" s="23" t="s">
        <v>16</v>
      </c>
      <c r="C12" s="24">
        <v>12491.3</v>
      </c>
      <c r="D12" s="24">
        <v>14806.1</v>
      </c>
      <c r="E12" s="25">
        <f>SUM(C12:D12)</f>
        <v>27297.4</v>
      </c>
      <c r="F12" s="24">
        <v>17302</v>
      </c>
      <c r="G12" s="24">
        <v>12300.8</v>
      </c>
      <c r="H12" s="26">
        <f>SUM(F12:G12)</f>
        <v>29602.799999999999</v>
      </c>
      <c r="I12" s="27">
        <f t="shared" si="1"/>
        <v>2305.3999999999978</v>
      </c>
      <c r="J12" s="24">
        <f t="shared" si="2"/>
        <v>8.4454929773531457</v>
      </c>
      <c r="K12" s="18"/>
      <c r="L12" s="19"/>
    </row>
    <row r="13" spans="2:12" ht="15.95" customHeight="1" x14ac:dyDescent="0.2">
      <c r="B13" s="23" t="s">
        <v>17</v>
      </c>
      <c r="C13" s="24">
        <v>9395.6</v>
      </c>
      <c r="D13" s="24">
        <v>3826.2</v>
      </c>
      <c r="E13" s="25">
        <f>SUM(C13:D13)</f>
        <v>13221.8</v>
      </c>
      <c r="F13" s="24">
        <v>9006.4</v>
      </c>
      <c r="G13" s="24">
        <v>4037.7</v>
      </c>
      <c r="H13" s="26">
        <f>SUM(F13:G13)</f>
        <v>13044.099999999999</v>
      </c>
      <c r="I13" s="27">
        <f t="shared" si="1"/>
        <v>-177.70000000000073</v>
      </c>
      <c r="J13" s="24">
        <f t="shared" si="2"/>
        <v>-1.3439924972394133</v>
      </c>
      <c r="K13" s="18"/>
      <c r="L13" s="19"/>
    </row>
    <row r="14" spans="2:12" ht="15.95" customHeight="1" x14ac:dyDescent="0.2">
      <c r="B14" s="23" t="s">
        <v>18</v>
      </c>
      <c r="C14" s="24">
        <v>252.3</v>
      </c>
      <c r="D14" s="24">
        <v>151.5</v>
      </c>
      <c r="E14" s="25">
        <f>SUM(C14:D14)</f>
        <v>403.8</v>
      </c>
      <c r="F14" s="24">
        <v>232.5</v>
      </c>
      <c r="G14" s="24">
        <v>282.5</v>
      </c>
      <c r="H14" s="26">
        <f>SUM(F14:G14)</f>
        <v>515</v>
      </c>
      <c r="I14" s="27">
        <f t="shared" si="1"/>
        <v>111.19999999999999</v>
      </c>
      <c r="J14" s="24">
        <f t="shared" si="2"/>
        <v>27.538385339276868</v>
      </c>
      <c r="K14" s="18"/>
      <c r="L14" s="19"/>
    </row>
    <row r="15" spans="2:12" ht="15.95" customHeight="1" x14ac:dyDescent="0.2">
      <c r="B15" s="20" t="s">
        <v>19</v>
      </c>
      <c r="C15" s="28">
        <f t="shared" ref="C15:D15" si="7">+C16+C23</f>
        <v>3217.7000000000003</v>
      </c>
      <c r="D15" s="29">
        <f t="shared" si="7"/>
        <v>3868.3999999999996</v>
      </c>
      <c r="E15" s="29">
        <f>+E16+E23</f>
        <v>7086.0999999999995</v>
      </c>
      <c r="F15" s="28">
        <f t="shared" ref="F15:H15" si="8">+F16+F23</f>
        <v>3851.9</v>
      </c>
      <c r="G15" s="29">
        <f t="shared" si="8"/>
        <v>3770.2000000000003</v>
      </c>
      <c r="H15" s="22">
        <f t="shared" si="8"/>
        <v>7622.0999999999995</v>
      </c>
      <c r="I15" s="30">
        <f t="shared" si="1"/>
        <v>536</v>
      </c>
      <c r="J15" s="29">
        <f t="shared" si="2"/>
        <v>7.5641043733506441</v>
      </c>
      <c r="K15" s="18"/>
      <c r="L15" s="19"/>
    </row>
    <row r="16" spans="2:12" ht="15.95" customHeight="1" x14ac:dyDescent="0.2">
      <c r="B16" s="31" t="s">
        <v>20</v>
      </c>
      <c r="C16" s="28">
        <f t="shared" ref="C16:D16" si="9">SUM(C17:C22)</f>
        <v>3070.3</v>
      </c>
      <c r="D16" s="29">
        <f t="shared" si="9"/>
        <v>3690.2999999999997</v>
      </c>
      <c r="E16" s="29">
        <f>SUM(E17:E22)</f>
        <v>6760.5999999999995</v>
      </c>
      <c r="F16" s="28">
        <f t="shared" ref="F16:G16" si="10">SUM(F17:F22)</f>
        <v>3656</v>
      </c>
      <c r="G16" s="29">
        <f t="shared" si="10"/>
        <v>3543.9</v>
      </c>
      <c r="H16" s="22">
        <f>SUM(H17:H22)</f>
        <v>7199.9</v>
      </c>
      <c r="I16" s="30">
        <f t="shared" si="1"/>
        <v>439.30000000000018</v>
      </c>
      <c r="J16" s="29">
        <f t="shared" si="2"/>
        <v>6.4979439694701684</v>
      </c>
      <c r="K16" s="18"/>
      <c r="L16" s="19"/>
    </row>
    <row r="17" spans="2:17" ht="15.95" customHeight="1" x14ac:dyDescent="0.2">
      <c r="B17" s="32" t="s">
        <v>21</v>
      </c>
      <c r="C17" s="33">
        <v>163.69999999999999</v>
      </c>
      <c r="D17" s="33">
        <v>486.5</v>
      </c>
      <c r="E17" s="25">
        <f t="shared" ref="E17:E23" si="11">SUM(C17:D17)</f>
        <v>650.20000000000005</v>
      </c>
      <c r="F17" s="33">
        <v>133.5</v>
      </c>
      <c r="G17" s="33">
        <v>511.2</v>
      </c>
      <c r="H17" s="26">
        <f t="shared" ref="H17:H23" si="12">SUM(F17:G17)</f>
        <v>644.70000000000005</v>
      </c>
      <c r="I17" s="27">
        <f t="shared" si="1"/>
        <v>-5.5</v>
      </c>
      <c r="J17" s="24">
        <f t="shared" si="2"/>
        <v>-0.84589357120885866</v>
      </c>
      <c r="K17" s="18"/>
      <c r="L17" s="19"/>
    </row>
    <row r="18" spans="2:17" ht="15.95" customHeight="1" x14ac:dyDescent="0.2">
      <c r="B18" s="32" t="s">
        <v>22</v>
      </c>
      <c r="C18" s="33">
        <v>330</v>
      </c>
      <c r="D18" s="33">
        <v>207.4</v>
      </c>
      <c r="E18" s="25">
        <f t="shared" si="11"/>
        <v>537.4</v>
      </c>
      <c r="F18" s="33">
        <v>280.8</v>
      </c>
      <c r="G18" s="33">
        <v>144.80000000000001</v>
      </c>
      <c r="H18" s="26">
        <f t="shared" si="12"/>
        <v>425.6</v>
      </c>
      <c r="I18" s="27">
        <f t="shared" si="1"/>
        <v>-111.79999999999995</v>
      </c>
      <c r="J18" s="24">
        <f t="shared" si="2"/>
        <v>-20.803870487532556</v>
      </c>
      <c r="K18" s="18"/>
      <c r="L18" s="19"/>
    </row>
    <row r="19" spans="2:17" ht="15.95" customHeight="1" x14ac:dyDescent="0.2">
      <c r="B19" s="32" t="s">
        <v>23</v>
      </c>
      <c r="C19" s="33">
        <v>960</v>
      </c>
      <c r="D19" s="33">
        <v>1157.2</v>
      </c>
      <c r="E19" s="25">
        <f t="shared" si="11"/>
        <v>2117.1999999999998</v>
      </c>
      <c r="F19" s="33">
        <v>1004.4</v>
      </c>
      <c r="G19" s="33">
        <v>1046.7</v>
      </c>
      <c r="H19" s="26">
        <f t="shared" si="12"/>
        <v>2051.1</v>
      </c>
      <c r="I19" s="27">
        <f t="shared" si="1"/>
        <v>-66.099999999999909</v>
      </c>
      <c r="J19" s="24">
        <f t="shared" si="2"/>
        <v>-3.1220479879085543</v>
      </c>
      <c r="K19" s="18"/>
      <c r="L19" s="19"/>
      <c r="M19" s="18"/>
      <c r="N19" s="18"/>
      <c r="O19" s="18"/>
      <c r="P19" s="18"/>
      <c r="Q19" s="18"/>
    </row>
    <row r="20" spans="2:17" ht="15.95" customHeight="1" x14ac:dyDescent="0.2">
      <c r="B20" s="34" t="s">
        <v>24</v>
      </c>
      <c r="C20" s="33">
        <v>215.2</v>
      </c>
      <c r="D20" s="33">
        <v>203.6</v>
      </c>
      <c r="E20" s="25">
        <f t="shared" si="11"/>
        <v>418.79999999999995</v>
      </c>
      <c r="F20" s="33">
        <v>220.4</v>
      </c>
      <c r="G20" s="33">
        <v>216.7</v>
      </c>
      <c r="H20" s="26">
        <f t="shared" si="12"/>
        <v>437.1</v>
      </c>
      <c r="I20" s="27">
        <f t="shared" si="1"/>
        <v>18.300000000000068</v>
      </c>
      <c r="J20" s="24">
        <f t="shared" si="2"/>
        <v>4.369627507163341</v>
      </c>
      <c r="K20" s="18"/>
      <c r="L20" s="19"/>
      <c r="M20" s="19"/>
      <c r="N20" s="19"/>
      <c r="O20" s="19"/>
      <c r="P20" s="19"/>
      <c r="Q20" s="19"/>
    </row>
    <row r="21" spans="2:17" ht="15.95" customHeight="1" x14ac:dyDescent="0.2">
      <c r="B21" s="32" t="s">
        <v>25</v>
      </c>
      <c r="C21" s="33">
        <v>1257.9000000000001</v>
      </c>
      <c r="D21" s="33">
        <v>1418.1</v>
      </c>
      <c r="E21" s="25">
        <f t="shared" si="11"/>
        <v>2676</v>
      </c>
      <c r="F21" s="33">
        <v>1792.6</v>
      </c>
      <c r="G21" s="33">
        <v>1470.6</v>
      </c>
      <c r="H21" s="26">
        <f t="shared" si="12"/>
        <v>3263.2</v>
      </c>
      <c r="I21" s="27">
        <f t="shared" si="1"/>
        <v>587.19999999999982</v>
      </c>
      <c r="J21" s="24">
        <f t="shared" si="2"/>
        <v>21.943198804185343</v>
      </c>
      <c r="K21" s="18"/>
      <c r="L21" s="19"/>
      <c r="M21" s="19"/>
      <c r="N21" s="19"/>
      <c r="O21" s="19"/>
      <c r="P21" s="19"/>
      <c r="Q21" s="19"/>
    </row>
    <row r="22" spans="2:17" ht="15.95" customHeight="1" x14ac:dyDescent="0.2">
      <c r="B22" s="34" t="s">
        <v>26</v>
      </c>
      <c r="C22" s="33">
        <v>143.5</v>
      </c>
      <c r="D22" s="33">
        <v>217.5</v>
      </c>
      <c r="E22" s="25">
        <f t="shared" si="11"/>
        <v>361</v>
      </c>
      <c r="F22" s="33">
        <v>224.3</v>
      </c>
      <c r="G22" s="33">
        <v>153.9</v>
      </c>
      <c r="H22" s="26">
        <f t="shared" si="12"/>
        <v>378.20000000000005</v>
      </c>
      <c r="I22" s="27">
        <f t="shared" si="1"/>
        <v>17.200000000000045</v>
      </c>
      <c r="J22" s="24">
        <f t="shared" si="2"/>
        <v>4.7645429362881009</v>
      </c>
      <c r="K22" s="18"/>
      <c r="L22" s="19"/>
    </row>
    <row r="23" spans="2:17" ht="15.95" customHeight="1" x14ac:dyDescent="0.2">
      <c r="B23" s="31" t="s">
        <v>27</v>
      </c>
      <c r="C23" s="29">
        <v>147.4</v>
      </c>
      <c r="D23" s="29">
        <v>178.1</v>
      </c>
      <c r="E23" s="16">
        <f t="shared" si="11"/>
        <v>325.5</v>
      </c>
      <c r="F23" s="29">
        <v>195.9</v>
      </c>
      <c r="G23" s="29">
        <v>226.3</v>
      </c>
      <c r="H23" s="22">
        <f t="shared" si="12"/>
        <v>422.20000000000005</v>
      </c>
      <c r="I23" s="17">
        <f t="shared" si="1"/>
        <v>96.700000000000045</v>
      </c>
      <c r="J23" s="16">
        <f t="shared" si="2"/>
        <v>29.708141321044561</v>
      </c>
      <c r="K23" s="18"/>
      <c r="L23" s="19"/>
    </row>
    <row r="24" spans="2:17" ht="15.95" customHeight="1" x14ac:dyDescent="0.2">
      <c r="B24" s="21" t="s">
        <v>28</v>
      </c>
      <c r="C24" s="16">
        <f t="shared" ref="C24:H24" si="13">+C25+C28+C36+C45</f>
        <v>50937.7</v>
      </c>
      <c r="D24" s="16">
        <f t="shared" si="13"/>
        <v>44112.6</v>
      </c>
      <c r="E24" s="16">
        <f t="shared" si="13"/>
        <v>95050.299999999988</v>
      </c>
      <c r="F24" s="16">
        <f t="shared" si="13"/>
        <v>54064</v>
      </c>
      <c r="G24" s="16">
        <f t="shared" si="13"/>
        <v>46509.799999999996</v>
      </c>
      <c r="H24" s="22">
        <f t="shared" si="13"/>
        <v>100573.79999999999</v>
      </c>
      <c r="I24" s="17">
        <f t="shared" si="1"/>
        <v>5523.5</v>
      </c>
      <c r="J24" s="16">
        <f t="shared" si="2"/>
        <v>5.811133683954707</v>
      </c>
      <c r="K24" s="18"/>
      <c r="L24" s="19"/>
    </row>
    <row r="25" spans="2:17" ht="15.95" customHeight="1" x14ac:dyDescent="0.2">
      <c r="B25" s="35" t="s">
        <v>29</v>
      </c>
      <c r="C25" s="16">
        <f t="shared" ref="C25:D25" si="14">+C26+C27</f>
        <v>33941.599999999999</v>
      </c>
      <c r="D25" s="16">
        <f t="shared" si="14"/>
        <v>28728</v>
      </c>
      <c r="E25" s="16">
        <f>+E26+E27</f>
        <v>62669.599999999999</v>
      </c>
      <c r="F25" s="16">
        <f t="shared" ref="F25:G25" si="15">+F26+F27</f>
        <v>35186.199999999997</v>
      </c>
      <c r="G25" s="16">
        <f t="shared" si="15"/>
        <v>30643.199999999997</v>
      </c>
      <c r="H25" s="22">
        <f>+H26+H27</f>
        <v>65829.399999999994</v>
      </c>
      <c r="I25" s="17">
        <f t="shared" si="1"/>
        <v>3159.7999999999956</v>
      </c>
      <c r="J25" s="16">
        <f t="shared" si="2"/>
        <v>5.0419980341345658</v>
      </c>
      <c r="K25" s="18"/>
      <c r="L25" s="19"/>
    </row>
    <row r="26" spans="2:17" ht="15.95" customHeight="1" x14ac:dyDescent="0.2">
      <c r="B26" s="36" t="s">
        <v>30</v>
      </c>
      <c r="C26" s="24">
        <v>21797.8</v>
      </c>
      <c r="D26" s="24">
        <v>17100.7</v>
      </c>
      <c r="E26" s="25">
        <f>SUM(C26:D26)</f>
        <v>38898.5</v>
      </c>
      <c r="F26" s="24">
        <v>21901.9</v>
      </c>
      <c r="G26" s="24">
        <v>17624.8</v>
      </c>
      <c r="H26" s="26">
        <f>SUM(F26:G26)</f>
        <v>39526.699999999997</v>
      </c>
      <c r="I26" s="27">
        <f t="shared" si="1"/>
        <v>628.19999999999709</v>
      </c>
      <c r="J26" s="24">
        <f t="shared" si="2"/>
        <v>1.6149722997030658</v>
      </c>
      <c r="K26" s="18"/>
      <c r="L26" s="19"/>
    </row>
    <row r="27" spans="2:17" ht="15.95" customHeight="1" x14ac:dyDescent="0.2">
      <c r="B27" s="36" t="s">
        <v>31</v>
      </c>
      <c r="C27" s="24">
        <v>12143.8</v>
      </c>
      <c r="D27" s="24">
        <v>11627.3</v>
      </c>
      <c r="E27" s="25">
        <f>SUM(C27:D27)</f>
        <v>23771.1</v>
      </c>
      <c r="F27" s="24">
        <v>13284.3</v>
      </c>
      <c r="G27" s="24">
        <v>13018.4</v>
      </c>
      <c r="H27" s="26">
        <f>SUM(F27:G27)</f>
        <v>26302.699999999997</v>
      </c>
      <c r="I27" s="27">
        <f t="shared" si="1"/>
        <v>2531.5999999999985</v>
      </c>
      <c r="J27" s="24">
        <f t="shared" si="2"/>
        <v>10.649906819625505</v>
      </c>
      <c r="K27" s="18"/>
      <c r="L27" s="19"/>
    </row>
    <row r="28" spans="2:17" ht="15.95" customHeight="1" x14ac:dyDescent="0.2">
      <c r="B28" s="37" t="s">
        <v>32</v>
      </c>
      <c r="C28" s="16">
        <f>SUM(C29:C35)</f>
        <v>13986.5</v>
      </c>
      <c r="D28" s="16">
        <f t="shared" ref="D28" si="16">SUM(D29:D35)</f>
        <v>12199.2</v>
      </c>
      <c r="E28" s="16">
        <f>SUM(E29:E35)</f>
        <v>26185.699999999997</v>
      </c>
      <c r="F28" s="16">
        <f>SUM(F29:F35)</f>
        <v>15427.900000000001</v>
      </c>
      <c r="G28" s="16">
        <f>SUM(G29:G35)</f>
        <v>12805.1</v>
      </c>
      <c r="H28" s="22">
        <f t="shared" ref="H28" si="17">SUM(H29:H35)</f>
        <v>28233.000000000004</v>
      </c>
      <c r="I28" s="17">
        <f t="shared" si="1"/>
        <v>2047.3000000000065</v>
      </c>
      <c r="J28" s="16">
        <f t="shared" si="2"/>
        <v>7.8183894262899472</v>
      </c>
      <c r="K28" s="18"/>
      <c r="L28" s="19"/>
    </row>
    <row r="29" spans="2:17" s="44" customFormat="1" ht="15.95" customHeight="1" x14ac:dyDescent="0.2">
      <c r="B29" s="38" t="s">
        <v>33</v>
      </c>
      <c r="C29" s="39">
        <v>4142.6000000000004</v>
      </c>
      <c r="D29" s="39">
        <v>4157.3999999999996</v>
      </c>
      <c r="E29" s="40">
        <f t="shared" ref="E29:E35" si="18">SUM(C29:D29)</f>
        <v>8300</v>
      </c>
      <c r="F29" s="39">
        <v>5006.6000000000004</v>
      </c>
      <c r="G29" s="39">
        <v>4257.3</v>
      </c>
      <c r="H29" s="41">
        <f t="shared" ref="H29:H35" si="19">SUM(F29:G29)</f>
        <v>9263.9000000000015</v>
      </c>
      <c r="I29" s="42">
        <f t="shared" si="1"/>
        <v>963.90000000000146</v>
      </c>
      <c r="J29" s="40">
        <f t="shared" si="2"/>
        <v>11.613253012048212</v>
      </c>
      <c r="K29" s="43"/>
      <c r="L29" s="19"/>
    </row>
    <row r="30" spans="2:17" s="44" customFormat="1" ht="15.95" customHeight="1" x14ac:dyDescent="0.2">
      <c r="B30" s="38" t="s">
        <v>34</v>
      </c>
      <c r="C30" s="45">
        <v>2466.9</v>
      </c>
      <c r="D30" s="45">
        <v>2569</v>
      </c>
      <c r="E30" s="40">
        <f t="shared" si="18"/>
        <v>5035.8999999999996</v>
      </c>
      <c r="F30" s="45">
        <v>2957.2</v>
      </c>
      <c r="G30" s="45">
        <v>2520.6</v>
      </c>
      <c r="H30" s="41">
        <f t="shared" si="19"/>
        <v>5477.7999999999993</v>
      </c>
      <c r="I30" s="42">
        <f t="shared" si="1"/>
        <v>441.89999999999964</v>
      </c>
      <c r="J30" s="40">
        <f t="shared" si="2"/>
        <v>8.7749955320796609</v>
      </c>
      <c r="K30" s="43"/>
      <c r="L30" s="19"/>
    </row>
    <row r="31" spans="2:17" ht="15.95" customHeight="1" x14ac:dyDescent="0.2">
      <c r="B31" s="36" t="s">
        <v>35</v>
      </c>
      <c r="C31" s="25">
        <v>4818.3999999999996</v>
      </c>
      <c r="D31" s="25">
        <v>3191.9</v>
      </c>
      <c r="E31" s="40">
        <f t="shared" si="18"/>
        <v>8010.2999999999993</v>
      </c>
      <c r="F31" s="25">
        <v>4804.8</v>
      </c>
      <c r="G31" s="25">
        <v>3431.4</v>
      </c>
      <c r="H31" s="41">
        <f t="shared" si="19"/>
        <v>8236.2000000000007</v>
      </c>
      <c r="I31" s="42">
        <f t="shared" si="1"/>
        <v>225.90000000000146</v>
      </c>
      <c r="J31" s="40">
        <f t="shared" si="2"/>
        <v>2.8201190966630647</v>
      </c>
      <c r="K31" s="18"/>
      <c r="L31" s="19"/>
    </row>
    <row r="32" spans="2:17" ht="15.95" customHeight="1" x14ac:dyDescent="0.2">
      <c r="B32" s="36" t="s">
        <v>36</v>
      </c>
      <c r="C32" s="25">
        <v>152.80000000000001</v>
      </c>
      <c r="D32" s="25">
        <v>211.6</v>
      </c>
      <c r="E32" s="40">
        <f t="shared" si="18"/>
        <v>364.4</v>
      </c>
      <c r="F32" s="25">
        <v>168.2</v>
      </c>
      <c r="G32" s="25">
        <v>251.7</v>
      </c>
      <c r="H32" s="41">
        <f t="shared" si="19"/>
        <v>419.9</v>
      </c>
      <c r="I32" s="46">
        <f t="shared" si="1"/>
        <v>55.5</v>
      </c>
      <c r="J32" s="25">
        <f t="shared" si="2"/>
        <v>15.230515916575193</v>
      </c>
      <c r="K32" s="18"/>
      <c r="L32" s="19"/>
    </row>
    <row r="33" spans="2:12" s="50" customFormat="1" ht="15.95" customHeight="1" x14ac:dyDescent="0.2">
      <c r="B33" s="47" t="s">
        <v>37</v>
      </c>
      <c r="C33" s="48">
        <v>786.5</v>
      </c>
      <c r="D33" s="48">
        <v>779.6</v>
      </c>
      <c r="E33" s="40">
        <f t="shared" si="18"/>
        <v>1566.1</v>
      </c>
      <c r="F33" s="48">
        <v>826.3</v>
      </c>
      <c r="G33" s="48">
        <v>1144.0999999999999</v>
      </c>
      <c r="H33" s="41">
        <f t="shared" si="19"/>
        <v>1970.3999999999999</v>
      </c>
      <c r="I33" s="27">
        <f t="shared" si="1"/>
        <v>404.29999999999995</v>
      </c>
      <c r="J33" s="24">
        <f t="shared" si="2"/>
        <v>25.815720579784173</v>
      </c>
      <c r="K33" s="49"/>
      <c r="L33" s="19"/>
    </row>
    <row r="34" spans="2:12" s="50" customFormat="1" ht="15.95" customHeight="1" x14ac:dyDescent="0.2">
      <c r="B34" s="47" t="s">
        <v>38</v>
      </c>
      <c r="C34" s="51">
        <v>1176.7</v>
      </c>
      <c r="D34" s="51">
        <v>827.5</v>
      </c>
      <c r="E34" s="40">
        <f t="shared" si="18"/>
        <v>2004.2</v>
      </c>
      <c r="F34" s="51">
        <v>1205.7</v>
      </c>
      <c r="G34" s="51">
        <v>817.4</v>
      </c>
      <c r="H34" s="41">
        <f t="shared" si="19"/>
        <v>2023.1</v>
      </c>
      <c r="I34" s="27">
        <f t="shared" si="1"/>
        <v>18.899999999999864</v>
      </c>
      <c r="J34" s="24">
        <f t="shared" si="2"/>
        <v>0.94301965871668814</v>
      </c>
      <c r="K34" s="49"/>
      <c r="L34" s="19"/>
    </row>
    <row r="35" spans="2:12" s="50" customFormat="1" ht="15.95" customHeight="1" x14ac:dyDescent="0.2">
      <c r="B35" s="47" t="s">
        <v>26</v>
      </c>
      <c r="C35" s="51">
        <v>442.6</v>
      </c>
      <c r="D35" s="51">
        <v>462.2</v>
      </c>
      <c r="E35" s="40">
        <f t="shared" si="18"/>
        <v>904.8</v>
      </c>
      <c r="F35" s="51">
        <v>459.1</v>
      </c>
      <c r="G35" s="51">
        <v>382.6</v>
      </c>
      <c r="H35" s="41">
        <f t="shared" si="19"/>
        <v>841.7</v>
      </c>
      <c r="I35" s="27">
        <f t="shared" si="1"/>
        <v>-63.099999999999909</v>
      </c>
      <c r="J35" s="24">
        <f t="shared" si="2"/>
        <v>-6.9739168877099811</v>
      </c>
      <c r="K35" s="49"/>
      <c r="L35" s="19"/>
    </row>
    <row r="36" spans="2:12" ht="15.95" customHeight="1" x14ac:dyDescent="0.2">
      <c r="B36" s="35" t="s">
        <v>39</v>
      </c>
      <c r="C36" s="16">
        <f t="shared" ref="C36:D36" si="20">+C37+C38+C39+C42+C43</f>
        <v>2765.2</v>
      </c>
      <c r="D36" s="16">
        <f t="shared" si="20"/>
        <v>2978.4</v>
      </c>
      <c r="E36" s="16">
        <f>+E37+E38+E39+E42+E43</f>
        <v>5743.5999999999995</v>
      </c>
      <c r="F36" s="16">
        <f t="shared" ref="F36:G36" si="21">+F37+F38+F39+F42+F43</f>
        <v>3191.5999999999995</v>
      </c>
      <c r="G36" s="16">
        <f t="shared" si="21"/>
        <v>2789.8999999999996</v>
      </c>
      <c r="H36" s="16">
        <f>+H37+H38+H39+H42+H43+H44</f>
        <v>5981.4999999999991</v>
      </c>
      <c r="I36" s="17">
        <f t="shared" si="1"/>
        <v>237.89999999999964</v>
      </c>
      <c r="J36" s="16">
        <f t="shared" si="2"/>
        <v>4.1420015321401156</v>
      </c>
      <c r="K36" s="49"/>
      <c r="L36" s="19"/>
    </row>
    <row r="37" spans="2:12" ht="15.95" customHeight="1" x14ac:dyDescent="0.2">
      <c r="B37" s="36" t="s">
        <v>40</v>
      </c>
      <c r="C37" s="25">
        <v>1684.8</v>
      </c>
      <c r="D37" s="25">
        <v>1971.1</v>
      </c>
      <c r="E37" s="25">
        <f t="shared" ref="E37:E45" si="22">SUM(C37:D37)</f>
        <v>3655.8999999999996</v>
      </c>
      <c r="F37" s="25">
        <v>1839</v>
      </c>
      <c r="G37" s="25">
        <v>1973.2</v>
      </c>
      <c r="H37" s="52">
        <f>SUM(F37:G37)</f>
        <v>3812.2</v>
      </c>
      <c r="I37" s="46">
        <f t="shared" si="1"/>
        <v>156.30000000000018</v>
      </c>
      <c r="J37" s="25">
        <f t="shared" si="2"/>
        <v>4.275281052545207</v>
      </c>
      <c r="K37" s="18"/>
      <c r="L37" s="19"/>
    </row>
    <row r="38" spans="2:12" ht="15.95" customHeight="1" x14ac:dyDescent="0.2">
      <c r="B38" s="36" t="s">
        <v>41</v>
      </c>
      <c r="C38" s="25">
        <v>876.2</v>
      </c>
      <c r="D38" s="25">
        <v>817.7</v>
      </c>
      <c r="E38" s="25">
        <f t="shared" si="22"/>
        <v>1693.9</v>
      </c>
      <c r="F38" s="25">
        <v>1196.2</v>
      </c>
      <c r="G38" s="25">
        <v>661.4</v>
      </c>
      <c r="H38" s="52">
        <f>SUM(F38:G38)</f>
        <v>1857.6</v>
      </c>
      <c r="I38" s="46">
        <f t="shared" si="1"/>
        <v>163.69999999999982</v>
      </c>
      <c r="J38" s="25">
        <f t="shared" si="2"/>
        <v>9.66408878918471</v>
      </c>
      <c r="K38" s="18"/>
      <c r="L38" s="19"/>
    </row>
    <row r="39" spans="2:12" ht="15.95" customHeight="1" x14ac:dyDescent="0.2">
      <c r="B39" s="53" t="s">
        <v>42</v>
      </c>
      <c r="C39" s="16">
        <f t="shared" ref="C39:D39" si="23">+C40+C41</f>
        <v>58</v>
      </c>
      <c r="D39" s="16">
        <f t="shared" si="23"/>
        <v>47.7</v>
      </c>
      <c r="E39" s="16">
        <f t="shared" si="22"/>
        <v>105.7</v>
      </c>
      <c r="F39" s="16">
        <f t="shared" ref="F39:G39" si="24">+F40+F41</f>
        <v>23.1</v>
      </c>
      <c r="G39" s="16">
        <f t="shared" si="24"/>
        <v>21.9</v>
      </c>
      <c r="H39" s="22">
        <f>+H40+H41</f>
        <v>45</v>
      </c>
      <c r="I39" s="17">
        <f t="shared" si="1"/>
        <v>-60.7</v>
      </c>
      <c r="J39" s="16">
        <f t="shared" si="2"/>
        <v>-57.426679280983919</v>
      </c>
      <c r="K39" s="18"/>
      <c r="L39" s="19"/>
    </row>
    <row r="40" spans="2:12" ht="15.95" customHeight="1" x14ac:dyDescent="0.2">
      <c r="B40" s="54" t="s">
        <v>43</v>
      </c>
      <c r="C40" s="25">
        <v>32.799999999999997</v>
      </c>
      <c r="D40" s="25">
        <v>26.6</v>
      </c>
      <c r="E40" s="25">
        <f t="shared" si="22"/>
        <v>59.4</v>
      </c>
      <c r="F40" s="25">
        <v>12.6</v>
      </c>
      <c r="G40" s="25">
        <v>9.6</v>
      </c>
      <c r="H40" s="52">
        <f t="shared" ref="H40:H45" si="25">SUM(F40:G40)</f>
        <v>22.2</v>
      </c>
      <c r="I40" s="46">
        <f t="shared" si="1"/>
        <v>-37.200000000000003</v>
      </c>
      <c r="J40" s="46">
        <f t="shared" si="2"/>
        <v>-62.62626262626263</v>
      </c>
      <c r="K40" s="18"/>
      <c r="L40" s="19"/>
    </row>
    <row r="41" spans="2:12" ht="15.95" customHeight="1" x14ac:dyDescent="0.2">
      <c r="B41" s="187" t="s">
        <v>44</v>
      </c>
      <c r="C41" s="184">
        <v>25.2</v>
      </c>
      <c r="D41" s="184">
        <v>21.1</v>
      </c>
      <c r="E41" s="184">
        <f t="shared" si="22"/>
        <v>46.3</v>
      </c>
      <c r="F41" s="184">
        <v>10.5</v>
      </c>
      <c r="G41" s="184">
        <v>12.3</v>
      </c>
      <c r="H41" s="185">
        <f t="shared" si="25"/>
        <v>22.8</v>
      </c>
      <c r="I41" s="186">
        <f t="shared" si="1"/>
        <v>-23.499999999999996</v>
      </c>
      <c r="J41" s="186">
        <f t="shared" si="2"/>
        <v>-50.755939524838013</v>
      </c>
      <c r="K41" s="18"/>
      <c r="L41" s="19"/>
    </row>
    <row r="42" spans="2:12" ht="15.95" customHeight="1" x14ac:dyDescent="0.2">
      <c r="B42" s="36" t="s">
        <v>45</v>
      </c>
      <c r="C42" s="24">
        <v>112.2</v>
      </c>
      <c r="D42" s="24">
        <v>108.1</v>
      </c>
      <c r="E42" s="25">
        <f t="shared" si="22"/>
        <v>220.3</v>
      </c>
      <c r="F42" s="24">
        <v>98.1</v>
      </c>
      <c r="G42" s="24">
        <v>102.7</v>
      </c>
      <c r="H42" s="52">
        <f t="shared" si="25"/>
        <v>200.8</v>
      </c>
      <c r="I42" s="46">
        <f t="shared" si="1"/>
        <v>-19.5</v>
      </c>
      <c r="J42" s="46">
        <f t="shared" si="2"/>
        <v>-8.8515660463004995</v>
      </c>
      <c r="K42" s="18"/>
      <c r="L42" s="19"/>
    </row>
    <row r="43" spans="2:12" ht="15.95" customHeight="1" x14ac:dyDescent="0.2">
      <c r="B43" s="36" t="s">
        <v>46</v>
      </c>
      <c r="C43" s="24">
        <v>34</v>
      </c>
      <c r="D43" s="24">
        <v>33.799999999999997</v>
      </c>
      <c r="E43" s="25">
        <f t="shared" si="22"/>
        <v>67.8</v>
      </c>
      <c r="F43" s="24">
        <v>35.200000000000003</v>
      </c>
      <c r="G43" s="24">
        <v>30.7</v>
      </c>
      <c r="H43" s="52">
        <f t="shared" si="25"/>
        <v>65.900000000000006</v>
      </c>
      <c r="I43" s="46">
        <f t="shared" si="1"/>
        <v>-1.8999999999999915</v>
      </c>
      <c r="J43" s="46">
        <f t="shared" si="2"/>
        <v>-2.802359882005887</v>
      </c>
      <c r="K43" s="18"/>
      <c r="L43" s="19"/>
    </row>
    <row r="44" spans="2:12" ht="15.95" customHeight="1" x14ac:dyDescent="0.2">
      <c r="B44" s="55" t="s">
        <v>26</v>
      </c>
      <c r="C44" s="25">
        <v>0</v>
      </c>
      <c r="D44" s="25">
        <v>0</v>
      </c>
      <c r="E44" s="25">
        <f t="shared" si="22"/>
        <v>0</v>
      </c>
      <c r="F44" s="25">
        <f>SUM(D44:E44)</f>
        <v>0</v>
      </c>
      <c r="G44" s="25">
        <v>0</v>
      </c>
      <c r="H44" s="52">
        <f t="shared" si="25"/>
        <v>0</v>
      </c>
      <c r="I44" s="25">
        <f t="shared" si="1"/>
        <v>0</v>
      </c>
      <c r="J44" s="56">
        <v>0</v>
      </c>
      <c r="L44" s="19"/>
    </row>
    <row r="45" spans="2:12" ht="15.95" customHeight="1" x14ac:dyDescent="0.2">
      <c r="B45" s="35" t="s">
        <v>47</v>
      </c>
      <c r="C45" s="16">
        <v>244.4</v>
      </c>
      <c r="D45" s="16">
        <v>207</v>
      </c>
      <c r="E45" s="16">
        <f t="shared" si="22"/>
        <v>451.4</v>
      </c>
      <c r="F45" s="16">
        <v>258.3</v>
      </c>
      <c r="G45" s="16">
        <v>271.60000000000002</v>
      </c>
      <c r="H45" s="22">
        <f t="shared" si="25"/>
        <v>529.90000000000009</v>
      </c>
      <c r="I45" s="17">
        <f t="shared" si="1"/>
        <v>78.500000000000114</v>
      </c>
      <c r="J45" s="17">
        <f t="shared" ref="J45:J55" si="26">+I45/E45*100</f>
        <v>17.390341160832989</v>
      </c>
      <c r="K45" s="18"/>
      <c r="L45" s="19"/>
    </row>
    <row r="46" spans="2:12" ht="15.95" customHeight="1" x14ac:dyDescent="0.2">
      <c r="B46" s="21" t="s">
        <v>48</v>
      </c>
      <c r="C46" s="57">
        <f t="shared" ref="C46:D46" si="27">+C47+C49</f>
        <v>5368</v>
      </c>
      <c r="D46" s="57">
        <f t="shared" si="27"/>
        <v>4814.8999999999996</v>
      </c>
      <c r="E46" s="57">
        <f>+E47+E49</f>
        <v>10182.900000000001</v>
      </c>
      <c r="F46" s="57">
        <f>+F47+F49</f>
        <v>5566.6</v>
      </c>
      <c r="G46" s="57">
        <f t="shared" ref="G46" si="28">+G47+G49</f>
        <v>5529.5</v>
      </c>
      <c r="H46" s="57">
        <f>+H47+H49</f>
        <v>11096.1</v>
      </c>
      <c r="I46" s="58">
        <f t="shared" si="1"/>
        <v>913.19999999999891</v>
      </c>
      <c r="J46" s="58">
        <f t="shared" si="26"/>
        <v>8.9679757240078839</v>
      </c>
      <c r="K46" s="18"/>
      <c r="L46" s="19"/>
    </row>
    <row r="47" spans="2:12" ht="15.95" customHeight="1" x14ac:dyDescent="0.2">
      <c r="B47" s="59" t="s">
        <v>49</v>
      </c>
      <c r="C47" s="60">
        <f t="shared" ref="C47:G47" si="29">SUM(C48:C48)</f>
        <v>4321.2</v>
      </c>
      <c r="D47" s="60">
        <f t="shared" si="29"/>
        <v>3844.4</v>
      </c>
      <c r="E47" s="60">
        <f>SUM(E48:E48)</f>
        <v>8165.6</v>
      </c>
      <c r="F47" s="60">
        <f t="shared" si="29"/>
        <v>4516.1000000000004</v>
      </c>
      <c r="G47" s="60">
        <f t="shared" si="29"/>
        <v>4532.1000000000004</v>
      </c>
      <c r="H47" s="60">
        <f>SUM(H48:H48)</f>
        <v>9048.2000000000007</v>
      </c>
      <c r="I47" s="61">
        <f t="shared" si="1"/>
        <v>882.60000000000036</v>
      </c>
      <c r="J47" s="61">
        <f t="shared" si="26"/>
        <v>10.80875869501323</v>
      </c>
      <c r="K47" s="18"/>
      <c r="L47" s="19"/>
    </row>
    <row r="48" spans="2:12" ht="15.95" customHeight="1" x14ac:dyDescent="0.2">
      <c r="B48" s="36" t="s">
        <v>50</v>
      </c>
      <c r="C48" s="25">
        <v>4321.2</v>
      </c>
      <c r="D48" s="25">
        <v>3844.4</v>
      </c>
      <c r="E48" s="25">
        <f>SUM(C48:D48)</f>
        <v>8165.6</v>
      </c>
      <c r="F48" s="25">
        <v>4516.1000000000004</v>
      </c>
      <c r="G48" s="25">
        <v>4532.1000000000004</v>
      </c>
      <c r="H48" s="52">
        <f>SUM(F48:G48)</f>
        <v>9048.2000000000007</v>
      </c>
      <c r="I48" s="46">
        <f t="shared" si="1"/>
        <v>882.60000000000036</v>
      </c>
      <c r="J48" s="46">
        <f t="shared" si="26"/>
        <v>10.80875869501323</v>
      </c>
      <c r="K48" s="18"/>
      <c r="L48" s="19"/>
    </row>
    <row r="49" spans="2:12" ht="15.95" customHeight="1" x14ac:dyDescent="0.2">
      <c r="B49" s="59" t="s">
        <v>51</v>
      </c>
      <c r="C49" s="60">
        <f t="shared" ref="C49:D49" si="30">SUM(C50:C52)</f>
        <v>1046.8</v>
      </c>
      <c r="D49" s="60">
        <f t="shared" si="30"/>
        <v>970.5</v>
      </c>
      <c r="E49" s="60">
        <f>SUM(E50:E52)</f>
        <v>2017.3000000000002</v>
      </c>
      <c r="F49" s="60">
        <f t="shared" ref="F49:G49" si="31">SUM(F50:F52)</f>
        <v>1050.5</v>
      </c>
      <c r="G49" s="60">
        <f t="shared" si="31"/>
        <v>997.4</v>
      </c>
      <c r="H49" s="60">
        <f>SUM(H50:H52)</f>
        <v>2047.9</v>
      </c>
      <c r="I49" s="61">
        <f t="shared" si="1"/>
        <v>30.599999999999909</v>
      </c>
      <c r="J49" s="61">
        <f t="shared" si="26"/>
        <v>1.5168789966787244</v>
      </c>
      <c r="K49" s="18"/>
      <c r="L49" s="19"/>
    </row>
    <row r="50" spans="2:12" ht="15.95" customHeight="1" x14ac:dyDescent="0.2">
      <c r="B50" s="36" t="s">
        <v>52</v>
      </c>
      <c r="C50" s="25">
        <v>1030.7</v>
      </c>
      <c r="D50" s="25">
        <v>955.3</v>
      </c>
      <c r="E50" s="25">
        <f t="shared" ref="E50:E55" si="32">SUM(C50:D50)</f>
        <v>1986</v>
      </c>
      <c r="F50" s="25">
        <v>1031.5</v>
      </c>
      <c r="G50" s="25">
        <v>980.4</v>
      </c>
      <c r="H50" s="26">
        <f t="shared" ref="H50:H55" si="33">SUM(F50:G50)</f>
        <v>2011.9</v>
      </c>
      <c r="I50" s="46">
        <f t="shared" si="1"/>
        <v>25.900000000000091</v>
      </c>
      <c r="J50" s="46">
        <f t="shared" si="26"/>
        <v>1.3041289023162181</v>
      </c>
      <c r="K50" s="18"/>
      <c r="L50" s="19"/>
    </row>
    <row r="51" spans="2:12" ht="15.95" customHeight="1" x14ac:dyDescent="0.2">
      <c r="B51" s="36" t="s">
        <v>53</v>
      </c>
      <c r="C51" s="25">
        <v>14.8</v>
      </c>
      <c r="D51" s="25">
        <v>13.6</v>
      </c>
      <c r="E51" s="25">
        <f t="shared" si="32"/>
        <v>28.4</v>
      </c>
      <c r="F51" s="24">
        <v>15.5</v>
      </c>
      <c r="G51" s="25">
        <v>14.5</v>
      </c>
      <c r="H51" s="26">
        <f t="shared" si="33"/>
        <v>30</v>
      </c>
      <c r="I51" s="46">
        <f t="shared" si="1"/>
        <v>1.6000000000000014</v>
      </c>
      <c r="J51" s="46">
        <f t="shared" si="26"/>
        <v>5.6338028169014134</v>
      </c>
      <c r="K51" s="18"/>
      <c r="L51" s="19"/>
    </row>
    <row r="52" spans="2:12" ht="15.95" customHeight="1" x14ac:dyDescent="0.2">
      <c r="B52" s="36" t="s">
        <v>26</v>
      </c>
      <c r="C52" s="25">
        <v>1.3</v>
      </c>
      <c r="D52" s="25">
        <v>1.6</v>
      </c>
      <c r="E52" s="25">
        <f t="shared" si="32"/>
        <v>2.9000000000000004</v>
      </c>
      <c r="F52" s="25">
        <v>3.5</v>
      </c>
      <c r="G52" s="25">
        <v>2.5</v>
      </c>
      <c r="H52" s="26">
        <f t="shared" si="33"/>
        <v>6</v>
      </c>
      <c r="I52" s="46">
        <f t="shared" si="1"/>
        <v>3.0999999999999996</v>
      </c>
      <c r="J52" s="46">
        <f t="shared" si="26"/>
        <v>106.89655172413791</v>
      </c>
      <c r="K52" s="18"/>
      <c r="L52" s="19"/>
    </row>
    <row r="53" spans="2:12" ht="15.95" customHeight="1" x14ac:dyDescent="0.2">
      <c r="B53" s="21" t="s">
        <v>54</v>
      </c>
      <c r="C53" s="16">
        <v>126.9</v>
      </c>
      <c r="D53" s="16">
        <v>146.69999999999999</v>
      </c>
      <c r="E53" s="16">
        <f t="shared" si="32"/>
        <v>273.60000000000002</v>
      </c>
      <c r="F53" s="16">
        <v>128.80000000000001</v>
      </c>
      <c r="G53" s="16">
        <v>132.5</v>
      </c>
      <c r="H53" s="22">
        <f t="shared" si="33"/>
        <v>261.3</v>
      </c>
      <c r="I53" s="17">
        <f t="shared" si="1"/>
        <v>-12.300000000000011</v>
      </c>
      <c r="J53" s="17">
        <f t="shared" si="26"/>
        <v>-4.4956140350877227</v>
      </c>
      <c r="K53" s="18"/>
      <c r="L53" s="19"/>
    </row>
    <row r="54" spans="2:12" ht="15.95" customHeight="1" x14ac:dyDescent="0.2">
      <c r="B54" s="21" t="s">
        <v>55</v>
      </c>
      <c r="C54" s="16">
        <v>0.2</v>
      </c>
      <c r="D54" s="16">
        <v>0.3</v>
      </c>
      <c r="E54" s="16">
        <f t="shared" si="32"/>
        <v>0.5</v>
      </c>
      <c r="F54" s="16">
        <v>0.1</v>
      </c>
      <c r="G54" s="16">
        <v>1.9</v>
      </c>
      <c r="H54" s="22">
        <f t="shared" si="33"/>
        <v>2</v>
      </c>
      <c r="I54" s="17">
        <f t="shared" si="1"/>
        <v>1.5</v>
      </c>
      <c r="J54" s="17">
        <f t="shared" si="26"/>
        <v>300</v>
      </c>
      <c r="K54" s="18"/>
      <c r="L54" s="19"/>
    </row>
    <row r="55" spans="2:12" ht="15.95" customHeight="1" x14ac:dyDescent="0.2">
      <c r="B55" s="21" t="s">
        <v>56</v>
      </c>
      <c r="C55" s="62">
        <v>323.2</v>
      </c>
      <c r="D55" s="62">
        <v>308</v>
      </c>
      <c r="E55" s="16">
        <f t="shared" si="32"/>
        <v>631.20000000000005</v>
      </c>
      <c r="F55" s="62">
        <v>313.60000000000002</v>
      </c>
      <c r="G55" s="62">
        <v>352.4</v>
      </c>
      <c r="H55" s="22">
        <f t="shared" si="33"/>
        <v>666</v>
      </c>
      <c r="I55" s="17">
        <f t="shared" si="1"/>
        <v>34.799999999999955</v>
      </c>
      <c r="J55" s="17">
        <f t="shared" si="26"/>
        <v>5.5133079847908668</v>
      </c>
      <c r="K55" s="18"/>
      <c r="L55" s="19"/>
    </row>
    <row r="56" spans="2:12" ht="19.5" customHeight="1" x14ac:dyDescent="0.2">
      <c r="B56" s="21" t="s">
        <v>57</v>
      </c>
      <c r="C56" s="16">
        <f t="shared" ref="C56:G56" si="34">+C57</f>
        <v>17348</v>
      </c>
      <c r="D56" s="16">
        <f t="shared" si="34"/>
        <v>0.2</v>
      </c>
      <c r="E56" s="16">
        <f>+E57</f>
        <v>17348.2</v>
      </c>
      <c r="F56" s="16">
        <f t="shared" si="34"/>
        <v>0.9</v>
      </c>
      <c r="G56" s="16">
        <f t="shared" si="34"/>
        <v>0</v>
      </c>
      <c r="H56" s="22">
        <f>+H57</f>
        <v>0.9</v>
      </c>
      <c r="I56" s="17">
        <f t="shared" si="1"/>
        <v>-17347.3</v>
      </c>
      <c r="J56" s="63">
        <v>0</v>
      </c>
      <c r="K56" s="18"/>
      <c r="L56" s="19"/>
    </row>
    <row r="57" spans="2:12" s="65" customFormat="1" x14ac:dyDescent="0.2">
      <c r="B57" s="64" t="s">
        <v>58</v>
      </c>
      <c r="C57" s="16">
        <f t="shared" ref="C57:H57" si="35">SUM(C58:C60)</f>
        <v>17348</v>
      </c>
      <c r="D57" s="16">
        <f t="shared" si="35"/>
        <v>0.2</v>
      </c>
      <c r="E57" s="16">
        <f t="shared" si="35"/>
        <v>17348.2</v>
      </c>
      <c r="F57" s="16">
        <f t="shared" si="35"/>
        <v>0.9</v>
      </c>
      <c r="G57" s="16">
        <f t="shared" si="35"/>
        <v>0</v>
      </c>
      <c r="H57" s="16">
        <f t="shared" si="35"/>
        <v>0.9</v>
      </c>
      <c r="I57" s="17">
        <f t="shared" si="1"/>
        <v>-17347.3</v>
      </c>
      <c r="J57" s="63">
        <v>0</v>
      </c>
      <c r="K57" s="18"/>
      <c r="L57" s="19"/>
    </row>
    <row r="58" spans="2:12" s="69" customFormat="1" hidden="1" x14ac:dyDescent="0.2">
      <c r="B58" s="66" t="s">
        <v>59</v>
      </c>
      <c r="C58" s="24">
        <v>0</v>
      </c>
      <c r="D58" s="24">
        <v>0</v>
      </c>
      <c r="E58" s="25">
        <f t="shared" ref="E58:E60" si="36">SUM(C58:D58)</f>
        <v>0</v>
      </c>
      <c r="F58" s="24">
        <v>0</v>
      </c>
      <c r="G58" s="24">
        <v>0</v>
      </c>
      <c r="H58" s="26">
        <f t="shared" ref="H58:H60" si="37">SUM(F58:G58)</f>
        <v>0</v>
      </c>
      <c r="I58" s="67">
        <f t="shared" si="1"/>
        <v>0</v>
      </c>
      <c r="J58" s="68">
        <v>0</v>
      </c>
      <c r="K58" s="18"/>
      <c r="L58" s="19"/>
    </row>
    <row r="59" spans="2:12" s="69" customFormat="1" ht="13.5" customHeight="1" x14ac:dyDescent="0.2">
      <c r="B59" s="70" t="s">
        <v>60</v>
      </c>
      <c r="C59" s="24">
        <v>17348</v>
      </c>
      <c r="D59" s="24">
        <v>0</v>
      </c>
      <c r="E59" s="25">
        <f t="shared" si="36"/>
        <v>17348</v>
      </c>
      <c r="F59" s="24">
        <v>0</v>
      </c>
      <c r="G59" s="24">
        <v>0</v>
      </c>
      <c r="H59" s="26">
        <f t="shared" si="37"/>
        <v>0</v>
      </c>
      <c r="I59" s="27">
        <f t="shared" si="1"/>
        <v>-17348</v>
      </c>
      <c r="J59" s="68">
        <v>0</v>
      </c>
      <c r="K59" s="71"/>
      <c r="L59" s="19"/>
    </row>
    <row r="60" spans="2:12" s="69" customFormat="1" ht="13.5" customHeight="1" x14ac:dyDescent="0.2">
      <c r="B60" s="70" t="s">
        <v>26</v>
      </c>
      <c r="C60" s="24">
        <v>0</v>
      </c>
      <c r="D60" s="24">
        <v>0.2</v>
      </c>
      <c r="E60" s="25">
        <f t="shared" si="36"/>
        <v>0.2</v>
      </c>
      <c r="F60" s="24">
        <v>0.9</v>
      </c>
      <c r="G60" s="24">
        <v>0</v>
      </c>
      <c r="H60" s="26">
        <f t="shared" si="37"/>
        <v>0.9</v>
      </c>
      <c r="I60" s="27">
        <f t="shared" si="1"/>
        <v>0.7</v>
      </c>
      <c r="J60" s="68">
        <v>0</v>
      </c>
      <c r="L60" s="19"/>
    </row>
    <row r="61" spans="2:12" ht="15.95" customHeight="1" x14ac:dyDescent="0.2">
      <c r="B61" s="72" t="s">
        <v>61</v>
      </c>
      <c r="C61" s="16">
        <f>+C62+C73+C77+C81</f>
        <v>3990.1000000000004</v>
      </c>
      <c r="D61" s="16">
        <f t="shared" ref="D61" si="38">+D62+D73+D77+D81</f>
        <v>3853.3</v>
      </c>
      <c r="E61" s="16">
        <f>+E62+E73+E77+E81</f>
        <v>7843.4000000000005</v>
      </c>
      <c r="F61" s="16">
        <f t="shared" ref="F61:G61" si="39">+F62+F73+F77+F81</f>
        <v>3191.2</v>
      </c>
      <c r="G61" s="16">
        <f t="shared" si="39"/>
        <v>3113.4999999999995</v>
      </c>
      <c r="H61" s="16">
        <f>+H62+H73+H77+H81</f>
        <v>6304.7</v>
      </c>
      <c r="I61" s="17">
        <f t="shared" si="1"/>
        <v>-1538.7000000000007</v>
      </c>
      <c r="J61" s="16">
        <f t="shared" ref="J61:J79" si="40">+I61/E61*100</f>
        <v>-19.617767804778548</v>
      </c>
      <c r="K61" s="73"/>
      <c r="L61" s="19"/>
    </row>
    <row r="62" spans="2:12" ht="15.95" customHeight="1" x14ac:dyDescent="0.2">
      <c r="B62" s="64" t="s">
        <v>62</v>
      </c>
      <c r="C62" s="16">
        <f t="shared" ref="C62:D62" si="41">+C63+C69</f>
        <v>3201.4</v>
      </c>
      <c r="D62" s="16">
        <f t="shared" si="41"/>
        <v>3081.6</v>
      </c>
      <c r="E62" s="16">
        <f>+E63+E69</f>
        <v>6283</v>
      </c>
      <c r="F62" s="16">
        <f t="shared" ref="F62:G62" si="42">+F63+F69</f>
        <v>2503.4</v>
      </c>
      <c r="G62" s="16">
        <f t="shared" si="42"/>
        <v>2366.7999999999997</v>
      </c>
      <c r="H62" s="22">
        <f>+H63+H69</f>
        <v>4870.2</v>
      </c>
      <c r="I62" s="17">
        <f t="shared" si="1"/>
        <v>-1412.8000000000002</v>
      </c>
      <c r="J62" s="16">
        <f t="shared" si="40"/>
        <v>-22.48607353175235</v>
      </c>
      <c r="K62" s="73"/>
      <c r="L62" s="19"/>
    </row>
    <row r="63" spans="2:12" ht="15.95" customHeight="1" x14ac:dyDescent="0.2">
      <c r="B63" s="35" t="s">
        <v>63</v>
      </c>
      <c r="C63" s="16">
        <f>+C64+C67+C68</f>
        <v>278.89999999999998</v>
      </c>
      <c r="D63" s="16">
        <f t="shared" ref="D63" si="43">+D64+D67+D68</f>
        <v>253.6</v>
      </c>
      <c r="E63" s="16">
        <f>+E64+E67+E68</f>
        <v>532.49999999999989</v>
      </c>
      <c r="F63" s="16">
        <f>+F64+F67+F68</f>
        <v>130.80000000000001</v>
      </c>
      <c r="G63" s="16">
        <f t="shared" ref="G63" si="44">+G64+G67+G68</f>
        <v>261.60000000000002</v>
      </c>
      <c r="H63" s="16">
        <f>+H64+H67+H68</f>
        <v>392.40000000000003</v>
      </c>
      <c r="I63" s="17">
        <f t="shared" si="1"/>
        <v>-140.09999999999985</v>
      </c>
      <c r="J63" s="16">
        <f t="shared" si="40"/>
        <v>-26.309859154929555</v>
      </c>
      <c r="K63" s="73"/>
      <c r="L63" s="19"/>
    </row>
    <row r="64" spans="2:12" ht="15.95" customHeight="1" x14ac:dyDescent="0.2">
      <c r="B64" s="53" t="s">
        <v>64</v>
      </c>
      <c r="C64" s="16">
        <f t="shared" ref="C64:D64" si="45">+C65+C66</f>
        <v>76</v>
      </c>
      <c r="D64" s="16">
        <f t="shared" si="45"/>
        <v>115.1</v>
      </c>
      <c r="E64" s="16">
        <f>+E65+E66</f>
        <v>191.09999999999997</v>
      </c>
      <c r="F64" s="16">
        <f t="shared" ref="F64:G64" si="46">+F65+F66</f>
        <v>108.3</v>
      </c>
      <c r="G64" s="16">
        <f t="shared" si="46"/>
        <v>117.9</v>
      </c>
      <c r="H64" s="16">
        <f>+H65+H66</f>
        <v>226.20000000000002</v>
      </c>
      <c r="I64" s="17">
        <f t="shared" si="1"/>
        <v>35.100000000000051</v>
      </c>
      <c r="J64" s="16">
        <f t="shared" si="40"/>
        <v>18.36734693877554</v>
      </c>
      <c r="K64" s="73"/>
      <c r="L64" s="19"/>
    </row>
    <row r="65" spans="2:12" ht="15.95" customHeight="1" x14ac:dyDescent="0.2">
      <c r="B65" s="74" t="s">
        <v>65</v>
      </c>
      <c r="C65" s="25">
        <v>73.8</v>
      </c>
      <c r="D65" s="25">
        <v>86.6</v>
      </c>
      <c r="E65" s="25">
        <f>SUM(C65:D65)</f>
        <v>160.39999999999998</v>
      </c>
      <c r="F65" s="25">
        <v>98.2</v>
      </c>
      <c r="G65" s="25">
        <v>81.400000000000006</v>
      </c>
      <c r="H65" s="25">
        <f>SUM(F65:G65)</f>
        <v>179.60000000000002</v>
      </c>
      <c r="I65" s="46">
        <f t="shared" si="1"/>
        <v>19.200000000000045</v>
      </c>
      <c r="J65" s="25">
        <f t="shared" si="40"/>
        <v>11.970074812967612</v>
      </c>
      <c r="K65" s="73"/>
      <c r="L65" s="19"/>
    </row>
    <row r="66" spans="2:12" ht="15.95" customHeight="1" x14ac:dyDescent="0.2">
      <c r="B66" s="75" t="s">
        <v>66</v>
      </c>
      <c r="C66" s="76">
        <v>2.2000000000000002</v>
      </c>
      <c r="D66" s="76">
        <v>28.5</v>
      </c>
      <c r="E66" s="76">
        <f>SUM(C66:D66)</f>
        <v>30.7</v>
      </c>
      <c r="F66" s="76">
        <v>10.1</v>
      </c>
      <c r="G66" s="76">
        <v>36.5</v>
      </c>
      <c r="H66" s="77">
        <f>SUM(F66:G66)</f>
        <v>46.6</v>
      </c>
      <c r="I66" s="78">
        <f t="shared" si="1"/>
        <v>15.900000000000002</v>
      </c>
      <c r="J66" s="76">
        <f t="shared" si="40"/>
        <v>51.791530944625421</v>
      </c>
      <c r="K66" s="73"/>
      <c r="L66" s="19"/>
    </row>
    <row r="67" spans="2:12" ht="15.95" customHeight="1" x14ac:dyDescent="0.2">
      <c r="B67" s="79" t="s">
        <v>67</v>
      </c>
      <c r="C67" s="76">
        <v>202</v>
      </c>
      <c r="D67" s="76">
        <v>138.5</v>
      </c>
      <c r="E67" s="76">
        <f>SUM(C67:D67)</f>
        <v>340.5</v>
      </c>
      <c r="F67" s="76">
        <v>22.2</v>
      </c>
      <c r="G67" s="76">
        <v>143.69999999999999</v>
      </c>
      <c r="H67" s="77">
        <f>SUM(F67:G67)</f>
        <v>165.89999999999998</v>
      </c>
      <c r="I67" s="78">
        <f t="shared" si="1"/>
        <v>-174.60000000000002</v>
      </c>
      <c r="J67" s="76">
        <f t="shared" si="40"/>
        <v>-51.277533039647579</v>
      </c>
      <c r="K67" s="18"/>
      <c r="L67" s="19"/>
    </row>
    <row r="68" spans="2:12" ht="15.95" customHeight="1" x14ac:dyDescent="0.2">
      <c r="B68" s="36" t="s">
        <v>68</v>
      </c>
      <c r="C68" s="25">
        <v>0.9</v>
      </c>
      <c r="D68" s="25">
        <v>0</v>
      </c>
      <c r="E68" s="25">
        <f>SUM(C68:D68)</f>
        <v>0.9</v>
      </c>
      <c r="F68" s="25">
        <v>0.3</v>
      </c>
      <c r="G68" s="25">
        <v>0</v>
      </c>
      <c r="H68" s="52">
        <f>SUM(F68:G68)</f>
        <v>0.3</v>
      </c>
      <c r="I68" s="46">
        <f t="shared" si="1"/>
        <v>-0.60000000000000009</v>
      </c>
      <c r="J68" s="25">
        <f t="shared" si="40"/>
        <v>-66.666666666666671</v>
      </c>
      <c r="K68" s="18"/>
      <c r="L68" s="19"/>
    </row>
    <row r="69" spans="2:12" ht="15.95" customHeight="1" x14ac:dyDescent="0.2">
      <c r="B69" s="35" t="s">
        <v>69</v>
      </c>
      <c r="C69" s="16">
        <f t="shared" ref="C69:D69" si="47">SUM(C70:C72)</f>
        <v>2922.5</v>
      </c>
      <c r="D69" s="16">
        <f t="shared" si="47"/>
        <v>2828</v>
      </c>
      <c r="E69" s="16">
        <f>SUM(E70:E72)</f>
        <v>5750.5</v>
      </c>
      <c r="F69" s="16">
        <f t="shared" ref="F69:G69" si="48">SUM(F70:F72)</f>
        <v>2372.6</v>
      </c>
      <c r="G69" s="16">
        <f t="shared" si="48"/>
        <v>2105.1999999999998</v>
      </c>
      <c r="H69" s="22">
        <f>SUM(H70:H72)</f>
        <v>4477.8</v>
      </c>
      <c r="I69" s="17">
        <f t="shared" si="1"/>
        <v>-1272.6999999999998</v>
      </c>
      <c r="J69" s="16">
        <f t="shared" si="40"/>
        <v>-22.131988522737149</v>
      </c>
      <c r="K69" s="18"/>
      <c r="L69" s="19"/>
    </row>
    <row r="70" spans="2:12" ht="15.95" customHeight="1" x14ac:dyDescent="0.2">
      <c r="B70" s="80" t="s">
        <v>70</v>
      </c>
      <c r="C70" s="25">
        <v>10.5</v>
      </c>
      <c r="D70" s="25">
        <v>4.5</v>
      </c>
      <c r="E70" s="25">
        <f>SUM(C70:D70)</f>
        <v>15</v>
      </c>
      <c r="F70" s="25">
        <v>9.6999999999999993</v>
      </c>
      <c r="G70" s="25">
        <v>7.6</v>
      </c>
      <c r="H70" s="52">
        <f>SUM(F70:G70)</f>
        <v>17.299999999999997</v>
      </c>
      <c r="I70" s="46">
        <f t="shared" si="1"/>
        <v>2.2999999999999972</v>
      </c>
      <c r="J70" s="25">
        <f t="shared" si="40"/>
        <v>15.333333333333316</v>
      </c>
      <c r="K70" s="18"/>
      <c r="L70" s="19"/>
    </row>
    <row r="71" spans="2:12" ht="15.95" customHeight="1" x14ac:dyDescent="0.2">
      <c r="B71" s="79" t="s">
        <v>71</v>
      </c>
      <c r="C71" s="81">
        <v>2881.9</v>
      </c>
      <c r="D71" s="81">
        <v>2610</v>
      </c>
      <c r="E71" s="81">
        <f>SUM(C71:D71)</f>
        <v>5491.9</v>
      </c>
      <c r="F71" s="81">
        <v>2160.5</v>
      </c>
      <c r="G71" s="81">
        <v>1994.3</v>
      </c>
      <c r="H71" s="81">
        <f>SUM(F71:G71)</f>
        <v>4154.8</v>
      </c>
      <c r="I71" s="78">
        <f t="shared" si="1"/>
        <v>-1337.0999999999995</v>
      </c>
      <c r="J71" s="76">
        <f t="shared" si="40"/>
        <v>-24.346765236074937</v>
      </c>
      <c r="K71" s="18"/>
      <c r="L71" s="19"/>
    </row>
    <row r="72" spans="2:12" ht="15.95" customHeight="1" x14ac:dyDescent="0.2">
      <c r="B72" s="80" t="s">
        <v>26</v>
      </c>
      <c r="C72" s="24">
        <v>30.1</v>
      </c>
      <c r="D72" s="24">
        <v>213.5</v>
      </c>
      <c r="E72" s="25">
        <f>SUM(C72:D72)</f>
        <v>243.6</v>
      </c>
      <c r="F72" s="24">
        <v>202.4</v>
      </c>
      <c r="G72" s="24">
        <v>103.3</v>
      </c>
      <c r="H72" s="52">
        <f>SUM(F72:G72)</f>
        <v>305.7</v>
      </c>
      <c r="I72" s="46">
        <f t="shared" ref="I72:I90" si="49">+H72-E72</f>
        <v>62.099999999999994</v>
      </c>
      <c r="J72" s="25">
        <f t="shared" si="40"/>
        <v>25.492610837438423</v>
      </c>
      <c r="K72" s="18"/>
      <c r="L72" s="19"/>
    </row>
    <row r="73" spans="2:12" ht="15.95" customHeight="1" x14ac:dyDescent="0.2">
      <c r="B73" s="64" t="s">
        <v>72</v>
      </c>
      <c r="C73" s="16">
        <f>SUM(C74:C76)</f>
        <v>588.9</v>
      </c>
      <c r="D73" s="16">
        <f t="shared" ref="D73:H73" si="50">SUM(D74:D76)</f>
        <v>695.30000000000007</v>
      </c>
      <c r="E73" s="16">
        <f t="shared" si="50"/>
        <v>1284.2000000000003</v>
      </c>
      <c r="F73" s="16">
        <f t="shared" si="50"/>
        <v>580.79999999999995</v>
      </c>
      <c r="G73" s="16">
        <f t="shared" si="50"/>
        <v>665.8</v>
      </c>
      <c r="H73" s="16">
        <f t="shared" si="50"/>
        <v>1246.6000000000001</v>
      </c>
      <c r="I73" s="17">
        <f t="shared" si="49"/>
        <v>-37.600000000000136</v>
      </c>
      <c r="J73" s="16">
        <f t="shared" si="40"/>
        <v>-2.927892851580761</v>
      </c>
      <c r="K73" s="18"/>
      <c r="L73" s="19"/>
    </row>
    <row r="74" spans="2:12" ht="15.95" customHeight="1" x14ac:dyDescent="0.2">
      <c r="B74" s="82" t="s">
        <v>73</v>
      </c>
      <c r="C74" s="24">
        <v>419</v>
      </c>
      <c r="D74" s="24">
        <v>563.1</v>
      </c>
      <c r="E74" s="25">
        <f>SUM(C74:D74)</f>
        <v>982.1</v>
      </c>
      <c r="F74" s="24">
        <v>446.2</v>
      </c>
      <c r="G74" s="24">
        <v>569.29999999999995</v>
      </c>
      <c r="H74" s="52">
        <f>SUM(F74:G74)</f>
        <v>1015.5</v>
      </c>
      <c r="I74" s="46">
        <f t="shared" si="49"/>
        <v>33.399999999999977</v>
      </c>
      <c r="J74" s="25">
        <f t="shared" si="40"/>
        <v>3.400875674574888</v>
      </c>
      <c r="K74" s="18"/>
      <c r="L74" s="19"/>
    </row>
    <row r="75" spans="2:12" ht="15.95" customHeight="1" x14ac:dyDescent="0.2">
      <c r="B75" s="82" t="s">
        <v>74</v>
      </c>
      <c r="C75" s="25">
        <v>167.4</v>
      </c>
      <c r="D75" s="25">
        <v>129.80000000000001</v>
      </c>
      <c r="E75" s="25">
        <f>SUM(C75:D75)</f>
        <v>297.20000000000005</v>
      </c>
      <c r="F75" s="25">
        <v>132.1</v>
      </c>
      <c r="G75" s="25">
        <v>94.1</v>
      </c>
      <c r="H75" s="52">
        <f>SUM(F75:G75)</f>
        <v>226.2</v>
      </c>
      <c r="I75" s="46">
        <f t="shared" si="49"/>
        <v>-71.000000000000057</v>
      </c>
      <c r="J75" s="25">
        <f t="shared" si="40"/>
        <v>-23.889636608344563</v>
      </c>
      <c r="K75" s="18"/>
      <c r="L75" s="19"/>
    </row>
    <row r="76" spans="2:12" ht="15.95" customHeight="1" x14ac:dyDescent="0.2">
      <c r="B76" s="82" t="s">
        <v>26</v>
      </c>
      <c r="C76" s="25">
        <v>2.5</v>
      </c>
      <c r="D76" s="25">
        <v>2.4</v>
      </c>
      <c r="E76" s="25">
        <f>SUM(C76:D76)</f>
        <v>4.9000000000000004</v>
      </c>
      <c r="F76" s="25">
        <v>2.5</v>
      </c>
      <c r="G76" s="25">
        <v>2.4</v>
      </c>
      <c r="H76" s="52">
        <f>SUM(F76:G76)</f>
        <v>4.9000000000000004</v>
      </c>
      <c r="I76" s="46">
        <f t="shared" si="49"/>
        <v>0</v>
      </c>
      <c r="J76" s="25">
        <f t="shared" si="40"/>
        <v>0</v>
      </c>
      <c r="K76" s="18"/>
      <c r="L76" s="19"/>
    </row>
    <row r="77" spans="2:12" ht="15.95" customHeight="1" x14ac:dyDescent="0.2">
      <c r="B77" s="64" t="s">
        <v>75</v>
      </c>
      <c r="C77" s="16">
        <f>SUM(C78:C80)</f>
        <v>199.8</v>
      </c>
      <c r="D77" s="16">
        <f t="shared" ref="D77" si="51">SUM(D78:D80)</f>
        <v>76.399999999999991</v>
      </c>
      <c r="E77" s="16">
        <f>SUM(E78:E80)</f>
        <v>276.2</v>
      </c>
      <c r="F77" s="16">
        <f>SUM(F78:F80)</f>
        <v>107</v>
      </c>
      <c r="G77" s="16">
        <f t="shared" ref="G77" si="52">SUM(G78:G80)</f>
        <v>80.900000000000006</v>
      </c>
      <c r="H77" s="22">
        <f>SUM(H78:H80)</f>
        <v>187.89999999999998</v>
      </c>
      <c r="I77" s="46">
        <f t="shared" si="49"/>
        <v>-88.300000000000011</v>
      </c>
      <c r="J77" s="25">
        <f t="shared" si="40"/>
        <v>-31.969587255611881</v>
      </c>
      <c r="K77" s="18"/>
      <c r="L77" s="19"/>
    </row>
    <row r="78" spans="2:12" ht="15.95" customHeight="1" x14ac:dyDescent="0.2">
      <c r="B78" s="83" t="s">
        <v>76</v>
      </c>
      <c r="C78" s="76">
        <v>3.4</v>
      </c>
      <c r="D78" s="76">
        <v>3.8</v>
      </c>
      <c r="E78" s="76">
        <f>SUM(C78:D78)</f>
        <v>7.1999999999999993</v>
      </c>
      <c r="F78" s="76">
        <v>4.3</v>
      </c>
      <c r="G78" s="76">
        <v>3.4</v>
      </c>
      <c r="H78" s="77">
        <f>SUM(F78:G78)</f>
        <v>7.6999999999999993</v>
      </c>
      <c r="I78" s="78">
        <f t="shared" si="49"/>
        <v>0.5</v>
      </c>
      <c r="J78" s="78">
        <f t="shared" si="40"/>
        <v>6.9444444444444446</v>
      </c>
      <c r="K78" s="18"/>
      <c r="L78" s="19"/>
    </row>
    <row r="79" spans="2:12" ht="15.95" customHeight="1" x14ac:dyDescent="0.2">
      <c r="B79" s="83" t="s">
        <v>77</v>
      </c>
      <c r="C79" s="76">
        <v>196.3</v>
      </c>
      <c r="D79" s="76">
        <v>72.599999999999994</v>
      </c>
      <c r="E79" s="76">
        <f>SUM(C79:D79)</f>
        <v>268.89999999999998</v>
      </c>
      <c r="F79" s="76">
        <v>102.7</v>
      </c>
      <c r="G79" s="76">
        <v>77.5</v>
      </c>
      <c r="H79" s="77">
        <f>SUM(F79:G79)</f>
        <v>180.2</v>
      </c>
      <c r="I79" s="78">
        <f t="shared" si="49"/>
        <v>-88.699999999999989</v>
      </c>
      <c r="J79" s="78">
        <f t="shared" si="40"/>
        <v>-32.986240238006694</v>
      </c>
      <c r="K79" s="18"/>
      <c r="L79" s="19"/>
    </row>
    <row r="80" spans="2:12" ht="15.95" customHeight="1" x14ac:dyDescent="0.2">
      <c r="B80" s="32" t="s">
        <v>26</v>
      </c>
      <c r="C80" s="25">
        <v>0.1</v>
      </c>
      <c r="D80" s="25">
        <v>0</v>
      </c>
      <c r="E80" s="25">
        <f>SUM(C80:D80)</f>
        <v>0.1</v>
      </c>
      <c r="F80" s="25">
        <v>0</v>
      </c>
      <c r="G80" s="25">
        <v>0</v>
      </c>
      <c r="H80" s="52">
        <f>SUM(F80:G80)</f>
        <v>0</v>
      </c>
      <c r="I80" s="46">
        <f t="shared" si="49"/>
        <v>-0.1</v>
      </c>
      <c r="J80" s="56">
        <v>0</v>
      </c>
      <c r="K80" s="18"/>
      <c r="L80" s="19"/>
    </row>
    <row r="81" spans="2:12" ht="15.95" customHeight="1" x14ac:dyDescent="0.2">
      <c r="B81" s="64" t="s">
        <v>78</v>
      </c>
      <c r="C81" s="16">
        <v>0</v>
      </c>
      <c r="D81" s="16">
        <v>0</v>
      </c>
      <c r="E81" s="16">
        <f>SUM(C81:D81)</f>
        <v>0</v>
      </c>
      <c r="F81" s="16">
        <v>0</v>
      </c>
      <c r="G81" s="16">
        <v>0</v>
      </c>
      <c r="H81" s="22">
        <f>SUM(F81:G81)</f>
        <v>0</v>
      </c>
      <c r="I81" s="17">
        <f t="shared" si="49"/>
        <v>0</v>
      </c>
      <c r="J81" s="16">
        <v>0</v>
      </c>
      <c r="L81" s="19"/>
    </row>
    <row r="82" spans="2:12" ht="15.95" customHeight="1" x14ac:dyDescent="0.2">
      <c r="B82" s="21" t="s">
        <v>79</v>
      </c>
      <c r="C82" s="16">
        <f t="shared" ref="C82:H82" si="53">+C83+C88+C90</f>
        <v>1043.6999999999998</v>
      </c>
      <c r="D82" s="16">
        <f t="shared" si="53"/>
        <v>1215.2</v>
      </c>
      <c r="E82" s="16">
        <f t="shared" si="53"/>
        <v>2258.8999999999996</v>
      </c>
      <c r="F82" s="16">
        <f t="shared" si="53"/>
        <v>1896.6999999999998</v>
      </c>
      <c r="G82" s="16">
        <f t="shared" si="53"/>
        <v>1213.2</v>
      </c>
      <c r="H82" s="22">
        <f t="shared" si="53"/>
        <v>3109.9</v>
      </c>
      <c r="I82" s="17">
        <f t="shared" si="49"/>
        <v>851.00000000000045</v>
      </c>
      <c r="J82" s="16">
        <f>+I82/E82*100</f>
        <v>37.673203771747339</v>
      </c>
      <c r="K82" s="18"/>
      <c r="L82" s="19"/>
    </row>
    <row r="83" spans="2:12" ht="15.95" customHeight="1" x14ac:dyDescent="0.2">
      <c r="B83" s="64" t="s">
        <v>80</v>
      </c>
      <c r="C83" s="16">
        <f t="shared" ref="C83:H83" si="54">SUM(C84:C87)</f>
        <v>137.89999999999998</v>
      </c>
      <c r="D83" s="62">
        <f t="shared" si="54"/>
        <v>46.2</v>
      </c>
      <c r="E83" s="16">
        <f t="shared" si="54"/>
        <v>184.1</v>
      </c>
      <c r="F83" s="16">
        <f t="shared" si="54"/>
        <v>641</v>
      </c>
      <c r="G83" s="62">
        <f t="shared" si="54"/>
        <v>243.1</v>
      </c>
      <c r="H83" s="22">
        <f t="shared" si="54"/>
        <v>884.1</v>
      </c>
      <c r="I83" s="17">
        <f t="shared" si="49"/>
        <v>700</v>
      </c>
      <c r="J83" s="16">
        <f>+I83/E83*100</f>
        <v>380.22813688212926</v>
      </c>
      <c r="K83" s="18"/>
      <c r="L83" s="19"/>
    </row>
    <row r="84" spans="2:12" ht="15.95" customHeight="1" x14ac:dyDescent="0.2">
      <c r="B84" s="82" t="s">
        <v>81</v>
      </c>
      <c r="C84" s="25">
        <v>0</v>
      </c>
      <c r="D84" s="25">
        <v>0</v>
      </c>
      <c r="E84" s="25">
        <f t="shared" ref="E84:E93" si="55">SUM(C84:D84)</f>
        <v>0</v>
      </c>
      <c r="F84" s="25">
        <v>0</v>
      </c>
      <c r="G84" s="25">
        <v>0</v>
      </c>
      <c r="H84" s="52">
        <f t="shared" ref="H84:H93" si="56">SUM(F84:G84)</f>
        <v>0</v>
      </c>
      <c r="I84" s="84">
        <f t="shared" si="49"/>
        <v>0</v>
      </c>
      <c r="J84" s="25">
        <v>0</v>
      </c>
      <c r="K84" s="18"/>
      <c r="L84" s="19"/>
    </row>
    <row r="85" spans="2:12" ht="15.95" customHeight="1" x14ac:dyDescent="0.2">
      <c r="B85" s="82" t="s">
        <v>82</v>
      </c>
      <c r="C85" s="25">
        <v>58.8</v>
      </c>
      <c r="D85" s="25">
        <v>46.2</v>
      </c>
      <c r="E85" s="25">
        <f t="shared" si="55"/>
        <v>105</v>
      </c>
      <c r="F85" s="25">
        <v>183.3</v>
      </c>
      <c r="G85" s="25">
        <v>25.1</v>
      </c>
      <c r="H85" s="52">
        <f t="shared" si="56"/>
        <v>208.4</v>
      </c>
      <c r="I85" s="46">
        <f t="shared" si="49"/>
        <v>103.4</v>
      </c>
      <c r="J85" s="25">
        <f>+I85/E85*100</f>
        <v>98.476190476190482</v>
      </c>
      <c r="K85" s="18"/>
      <c r="L85" s="19"/>
    </row>
    <row r="86" spans="2:12" ht="15.95" customHeight="1" x14ac:dyDescent="0.2">
      <c r="B86" s="82" t="s">
        <v>83</v>
      </c>
      <c r="C86" s="25">
        <v>79.099999999999994</v>
      </c>
      <c r="D86" s="25">
        <v>0</v>
      </c>
      <c r="E86" s="25">
        <f t="shared" si="55"/>
        <v>79.099999999999994</v>
      </c>
      <c r="F86" s="25">
        <v>457.7</v>
      </c>
      <c r="G86" s="25">
        <v>218</v>
      </c>
      <c r="H86" s="52">
        <f t="shared" si="56"/>
        <v>675.7</v>
      </c>
      <c r="I86" s="46">
        <f t="shared" si="49"/>
        <v>596.6</v>
      </c>
      <c r="J86" s="25">
        <f>+I86/E86*100</f>
        <v>754.23514538558788</v>
      </c>
      <c r="K86" s="18"/>
      <c r="L86" s="19"/>
    </row>
    <row r="87" spans="2:12" ht="15.95" customHeight="1" x14ac:dyDescent="0.2">
      <c r="B87" s="82" t="s">
        <v>26</v>
      </c>
      <c r="C87" s="24">
        <v>0</v>
      </c>
      <c r="D87" s="24">
        <v>0</v>
      </c>
      <c r="E87" s="25">
        <f t="shared" si="55"/>
        <v>0</v>
      </c>
      <c r="F87" s="24">
        <v>0</v>
      </c>
      <c r="G87" s="24">
        <v>0</v>
      </c>
      <c r="H87" s="52">
        <f t="shared" si="56"/>
        <v>0</v>
      </c>
      <c r="I87" s="85">
        <v>0</v>
      </c>
      <c r="J87" s="56">
        <v>0</v>
      </c>
      <c r="L87" s="19"/>
    </row>
    <row r="88" spans="2:12" ht="15.95" customHeight="1" x14ac:dyDescent="0.2">
      <c r="B88" s="64" t="s">
        <v>84</v>
      </c>
      <c r="C88" s="16">
        <v>165.1</v>
      </c>
      <c r="D88" s="16">
        <v>122.1</v>
      </c>
      <c r="E88" s="16">
        <f t="shared" si="55"/>
        <v>287.2</v>
      </c>
      <c r="F88" s="16">
        <v>237.1</v>
      </c>
      <c r="G88" s="16">
        <v>78.8</v>
      </c>
      <c r="H88" s="22">
        <f t="shared" si="56"/>
        <v>315.89999999999998</v>
      </c>
      <c r="I88" s="17">
        <f t="shared" ref="I88:I105" si="57">+H88-E88</f>
        <v>28.699999999999989</v>
      </c>
      <c r="J88" s="16">
        <f>+I88/E88*100</f>
        <v>9.9930362116991613</v>
      </c>
      <c r="K88" s="18"/>
      <c r="L88" s="19"/>
    </row>
    <row r="89" spans="2:12" ht="15.95" customHeight="1" x14ac:dyDescent="0.2">
      <c r="B89" s="183" t="s">
        <v>85</v>
      </c>
      <c r="C89" s="184">
        <v>101</v>
      </c>
      <c r="D89" s="184">
        <v>70.400000000000006</v>
      </c>
      <c r="E89" s="184">
        <f t="shared" si="55"/>
        <v>171.4</v>
      </c>
      <c r="F89" s="184">
        <v>88.7</v>
      </c>
      <c r="G89" s="184">
        <v>68.900000000000006</v>
      </c>
      <c r="H89" s="185">
        <f t="shared" si="56"/>
        <v>157.60000000000002</v>
      </c>
      <c r="I89" s="186">
        <f t="shared" si="57"/>
        <v>-13.799999999999983</v>
      </c>
      <c r="J89" s="186">
        <f>+I89/E89*100</f>
        <v>-8.051341890315042</v>
      </c>
      <c r="K89" s="18"/>
      <c r="L89" s="19"/>
    </row>
    <row r="90" spans="2:12" ht="15.75" customHeight="1" x14ac:dyDescent="0.2">
      <c r="B90" s="64" t="s">
        <v>86</v>
      </c>
      <c r="C90" s="16">
        <f t="shared" ref="C90:D90" si="58">SUM(C91:C93)</f>
        <v>740.69999999999993</v>
      </c>
      <c r="D90" s="16">
        <f t="shared" si="58"/>
        <v>1046.9000000000001</v>
      </c>
      <c r="E90" s="16">
        <f t="shared" si="55"/>
        <v>1787.6</v>
      </c>
      <c r="F90" s="16">
        <f t="shared" ref="F90:G90" si="59">SUM(F91:F93)</f>
        <v>1018.5999999999999</v>
      </c>
      <c r="G90" s="16">
        <f t="shared" si="59"/>
        <v>891.30000000000007</v>
      </c>
      <c r="H90" s="16">
        <f t="shared" si="56"/>
        <v>1909.9</v>
      </c>
      <c r="I90" s="17">
        <f t="shared" si="57"/>
        <v>122.30000000000018</v>
      </c>
      <c r="J90" s="16">
        <f>+I90/E90*100</f>
        <v>6.841575296486921</v>
      </c>
      <c r="K90" s="18"/>
      <c r="L90" s="19"/>
    </row>
    <row r="91" spans="2:12" s="44" customFormat="1" ht="15.95" customHeight="1" x14ac:dyDescent="0.2">
      <c r="B91" s="86" t="s">
        <v>87</v>
      </c>
      <c r="C91" s="40">
        <v>736.3</v>
      </c>
      <c r="D91" s="40">
        <v>1040.5</v>
      </c>
      <c r="E91" s="25">
        <f t="shared" si="55"/>
        <v>1776.8</v>
      </c>
      <c r="F91" s="40">
        <v>1014.3</v>
      </c>
      <c r="G91" s="40">
        <v>883.2</v>
      </c>
      <c r="H91" s="41">
        <f t="shared" si="56"/>
        <v>1897.5</v>
      </c>
      <c r="I91" s="42">
        <f t="shared" si="57"/>
        <v>120.70000000000005</v>
      </c>
      <c r="J91" s="40">
        <f>+I91/E91*100</f>
        <v>6.7931112111661447</v>
      </c>
      <c r="K91" s="18"/>
      <c r="L91" s="19"/>
    </row>
    <row r="92" spans="2:12" s="44" customFormat="1" ht="15.95" customHeight="1" x14ac:dyDescent="0.2">
      <c r="B92" s="86" t="s">
        <v>88</v>
      </c>
      <c r="C92" s="40">
        <v>0</v>
      </c>
      <c r="D92" s="40">
        <v>0</v>
      </c>
      <c r="E92" s="25">
        <f t="shared" si="55"/>
        <v>0</v>
      </c>
      <c r="F92" s="40">
        <v>0</v>
      </c>
      <c r="G92" s="40">
        <v>0</v>
      </c>
      <c r="H92" s="41">
        <f t="shared" si="56"/>
        <v>0</v>
      </c>
      <c r="I92" s="42">
        <f t="shared" si="57"/>
        <v>0</v>
      </c>
      <c r="J92" s="87">
        <v>0</v>
      </c>
      <c r="K92" s="18"/>
      <c r="L92" s="19"/>
    </row>
    <row r="93" spans="2:12" s="44" customFormat="1" ht="15.95" customHeight="1" x14ac:dyDescent="0.2">
      <c r="B93" s="82" t="s">
        <v>26</v>
      </c>
      <c r="C93" s="25">
        <v>4.4000000000000004</v>
      </c>
      <c r="D93" s="25">
        <v>6.4</v>
      </c>
      <c r="E93" s="25">
        <f t="shared" si="55"/>
        <v>10.8</v>
      </c>
      <c r="F93" s="25">
        <v>4.3</v>
      </c>
      <c r="G93" s="25">
        <v>8.1</v>
      </c>
      <c r="H93" s="88">
        <f t="shared" si="56"/>
        <v>12.399999999999999</v>
      </c>
      <c r="I93" s="46">
        <f t="shared" si="57"/>
        <v>1.5999999999999979</v>
      </c>
      <c r="J93" s="40">
        <f>+I93/E93*100</f>
        <v>14.814814814814795</v>
      </c>
      <c r="K93" s="18"/>
      <c r="L93" s="19"/>
    </row>
    <row r="94" spans="2:12" ht="15.95" customHeight="1" x14ac:dyDescent="0.2">
      <c r="B94" s="72" t="s">
        <v>89</v>
      </c>
      <c r="C94" s="16">
        <f t="shared" ref="C94:D94" si="60">+C98+C95</f>
        <v>877.5</v>
      </c>
      <c r="D94" s="16">
        <f t="shared" si="60"/>
        <v>0</v>
      </c>
      <c r="E94" s="16">
        <f>+E98+E95</f>
        <v>877.5</v>
      </c>
      <c r="F94" s="16">
        <f t="shared" ref="F94:G94" si="61">+F98+F95</f>
        <v>0</v>
      </c>
      <c r="G94" s="16">
        <f t="shared" si="61"/>
        <v>31.4</v>
      </c>
      <c r="H94" s="22">
        <f>+H98+H95</f>
        <v>31.4</v>
      </c>
      <c r="I94" s="17">
        <f t="shared" si="57"/>
        <v>-846.1</v>
      </c>
      <c r="J94" s="16">
        <v>0</v>
      </c>
      <c r="K94" s="18"/>
      <c r="L94" s="19"/>
    </row>
    <row r="95" spans="2:12" ht="15.95" customHeight="1" x14ac:dyDescent="0.2">
      <c r="B95" s="89" t="s">
        <v>90</v>
      </c>
      <c r="C95" s="60">
        <f t="shared" ref="C95:D95" si="62">+C96+C97</f>
        <v>0</v>
      </c>
      <c r="D95" s="60">
        <f t="shared" si="62"/>
        <v>0</v>
      </c>
      <c r="E95" s="60">
        <f>+E96+E97</f>
        <v>0</v>
      </c>
      <c r="F95" s="60">
        <f t="shared" ref="F95:G95" si="63">+F96+F97</f>
        <v>0</v>
      </c>
      <c r="G95" s="60">
        <f t="shared" si="63"/>
        <v>31.4</v>
      </c>
      <c r="H95" s="60">
        <f>+H96+H97</f>
        <v>31.4</v>
      </c>
      <c r="I95" s="61">
        <f t="shared" si="57"/>
        <v>31.4</v>
      </c>
      <c r="J95" s="90">
        <v>0</v>
      </c>
      <c r="K95" s="18"/>
      <c r="L95" s="19"/>
    </row>
    <row r="96" spans="2:12" ht="15" customHeight="1" x14ac:dyDescent="0.2">
      <c r="B96" s="82" t="s">
        <v>91</v>
      </c>
      <c r="C96" s="25">
        <v>0</v>
      </c>
      <c r="D96" s="25">
        <v>0</v>
      </c>
      <c r="E96" s="25">
        <f>SUM(C96:D96)</f>
        <v>0</v>
      </c>
      <c r="F96" s="25">
        <v>0</v>
      </c>
      <c r="G96" s="25">
        <v>31.4</v>
      </c>
      <c r="H96" s="52">
        <f>SUM(F96:G96)</f>
        <v>31.4</v>
      </c>
      <c r="I96" s="46">
        <f t="shared" si="57"/>
        <v>31.4</v>
      </c>
      <c r="J96" s="87">
        <v>0</v>
      </c>
      <c r="K96" s="91"/>
      <c r="L96" s="19"/>
    </row>
    <row r="97" spans="2:13" ht="15.95" customHeight="1" x14ac:dyDescent="0.2">
      <c r="B97" s="82" t="s">
        <v>92</v>
      </c>
      <c r="C97" s="25">
        <v>0</v>
      </c>
      <c r="D97" s="25">
        <v>0</v>
      </c>
      <c r="E97" s="25">
        <f>SUM(C97:D97)</f>
        <v>0</v>
      </c>
      <c r="F97" s="25">
        <v>0</v>
      </c>
      <c r="G97" s="25">
        <v>0</v>
      </c>
      <c r="H97" s="52">
        <f>SUM(F97:G97)</f>
        <v>0</v>
      </c>
      <c r="I97" s="46">
        <f t="shared" si="57"/>
        <v>0</v>
      </c>
      <c r="J97" s="87">
        <v>0</v>
      </c>
      <c r="K97" s="18"/>
      <c r="L97" s="19"/>
    </row>
    <row r="98" spans="2:13" ht="15.95" customHeight="1" x14ac:dyDescent="0.2">
      <c r="B98" s="23" t="s">
        <v>93</v>
      </c>
      <c r="C98" s="25">
        <v>877.5</v>
      </c>
      <c r="D98" s="25">
        <v>0</v>
      </c>
      <c r="E98" s="25">
        <f>SUM(C98:D98)</f>
        <v>877.5</v>
      </c>
      <c r="F98" s="25">
        <v>0</v>
      </c>
      <c r="G98" s="25">
        <v>0</v>
      </c>
      <c r="H98" s="52">
        <f>SUM(F98:G98)</f>
        <v>0</v>
      </c>
      <c r="I98" s="46">
        <f t="shared" si="57"/>
        <v>-877.5</v>
      </c>
      <c r="J98" s="87">
        <v>0</v>
      </c>
      <c r="L98" s="19"/>
    </row>
    <row r="99" spans="2:13" ht="20.25" customHeight="1" thickBot="1" x14ac:dyDescent="0.25">
      <c r="B99" s="92" t="s">
        <v>94</v>
      </c>
      <c r="C99" s="93">
        <f>+C94+C8</f>
        <v>117020.29999999999</v>
      </c>
      <c r="D99" s="93">
        <f>+D94+D8</f>
        <v>87317.2</v>
      </c>
      <c r="E99" s="94">
        <f>SUM(C99:D99)</f>
        <v>204337.5</v>
      </c>
      <c r="F99" s="93">
        <f>+F94+F8</f>
        <v>108463.60000000002</v>
      </c>
      <c r="G99" s="93">
        <f>+G94+G8</f>
        <v>88588.999999999985</v>
      </c>
      <c r="H99" s="93">
        <f>+H94+H8</f>
        <v>197052.59999999998</v>
      </c>
      <c r="I99" s="95">
        <f t="shared" si="57"/>
        <v>-7284.9000000000233</v>
      </c>
      <c r="J99" s="95">
        <f>+I99/E99*100</f>
        <v>-3.5651312167370275</v>
      </c>
      <c r="K99" s="18"/>
      <c r="L99" s="19"/>
      <c r="M99" s="19"/>
    </row>
    <row r="100" spans="2:13" ht="15.95" customHeight="1" thickTop="1" x14ac:dyDescent="0.2">
      <c r="B100" s="21" t="s">
        <v>95</v>
      </c>
      <c r="C100" s="16">
        <v>92</v>
      </c>
      <c r="D100" s="16">
        <v>30.2</v>
      </c>
      <c r="E100" s="16">
        <f>SUM(C100:D100)</f>
        <v>122.2</v>
      </c>
      <c r="F100" s="16">
        <v>319.5</v>
      </c>
      <c r="G100" s="16">
        <v>4.3</v>
      </c>
      <c r="H100" s="16">
        <f>SUM(F100:G100)</f>
        <v>323.8</v>
      </c>
      <c r="I100" s="17">
        <f t="shared" si="57"/>
        <v>201.60000000000002</v>
      </c>
      <c r="J100" s="96">
        <f>+I100/E100*100</f>
        <v>164.97545008183309</v>
      </c>
      <c r="K100" s="18"/>
      <c r="L100" s="19"/>
    </row>
    <row r="101" spans="2:13" ht="15.95" customHeight="1" x14ac:dyDescent="0.2">
      <c r="B101" s="97" t="s">
        <v>96</v>
      </c>
      <c r="C101" s="98">
        <f t="shared" ref="C101:H101" si="64">+C102+C105+C116</f>
        <v>67.3</v>
      </c>
      <c r="D101" s="98">
        <f t="shared" si="64"/>
        <v>54497.9</v>
      </c>
      <c r="E101" s="98">
        <f t="shared" si="64"/>
        <v>54565.200000000004</v>
      </c>
      <c r="F101" s="98">
        <f t="shared" si="64"/>
        <v>15868.6</v>
      </c>
      <c r="G101" s="98">
        <f t="shared" si="64"/>
        <v>167826</v>
      </c>
      <c r="H101" s="98">
        <f t="shared" si="64"/>
        <v>183694.6</v>
      </c>
      <c r="I101" s="99">
        <f t="shared" si="57"/>
        <v>129129.4</v>
      </c>
      <c r="J101" s="98">
        <f>+I101/E101*100</f>
        <v>236.65156546663439</v>
      </c>
      <c r="K101" s="43"/>
      <c r="L101" s="19"/>
    </row>
    <row r="102" spans="2:13" ht="15.95" customHeight="1" x14ac:dyDescent="0.2">
      <c r="B102" s="100" t="s">
        <v>97</v>
      </c>
      <c r="C102" s="101">
        <f>+C104+C103</f>
        <v>0</v>
      </c>
      <c r="D102" s="101">
        <f t="shared" ref="D102:H102" si="65">+D104+D103</f>
        <v>59.9</v>
      </c>
      <c r="E102" s="101">
        <f t="shared" si="65"/>
        <v>59.9</v>
      </c>
      <c r="F102" s="101">
        <f t="shared" si="65"/>
        <v>0</v>
      </c>
      <c r="G102" s="101">
        <f t="shared" si="65"/>
        <v>6213.6</v>
      </c>
      <c r="H102" s="101">
        <f t="shared" si="65"/>
        <v>6213.6</v>
      </c>
      <c r="I102" s="101">
        <f t="shared" si="57"/>
        <v>6153.7000000000007</v>
      </c>
      <c r="J102" s="102">
        <v>0</v>
      </c>
      <c r="K102" s="43"/>
      <c r="L102" s="19"/>
    </row>
    <row r="103" spans="2:13" ht="15.95" customHeight="1" x14ac:dyDescent="0.2">
      <c r="B103" s="103" t="s">
        <v>98</v>
      </c>
      <c r="C103" s="104">
        <v>0</v>
      </c>
      <c r="D103" s="104">
        <v>0</v>
      </c>
      <c r="E103" s="104">
        <f>SUM(C103:D103)</f>
        <v>0</v>
      </c>
      <c r="F103" s="104">
        <v>0</v>
      </c>
      <c r="G103" s="104">
        <v>6186.3</v>
      </c>
      <c r="H103" s="104">
        <f>SUM(F103:G103)</f>
        <v>6186.3</v>
      </c>
      <c r="I103" s="56">
        <f t="shared" si="57"/>
        <v>6186.3</v>
      </c>
      <c r="J103" s="56">
        <v>0</v>
      </c>
      <c r="K103" s="43"/>
      <c r="L103" s="19"/>
    </row>
    <row r="104" spans="2:13" ht="19.5" customHeight="1" x14ac:dyDescent="0.2">
      <c r="B104" s="103" t="s">
        <v>99</v>
      </c>
      <c r="C104" s="104">
        <v>0</v>
      </c>
      <c r="D104" s="104">
        <v>59.9</v>
      </c>
      <c r="E104" s="104">
        <f>SUM(C104:D104)</f>
        <v>59.9</v>
      </c>
      <c r="F104" s="104">
        <v>0</v>
      </c>
      <c r="G104" s="104">
        <v>27.3</v>
      </c>
      <c r="H104" s="104">
        <f>SUM(F104:G104)</f>
        <v>27.3</v>
      </c>
      <c r="I104" s="105">
        <f t="shared" si="57"/>
        <v>-32.599999999999994</v>
      </c>
      <c r="J104" s="104">
        <f>+I104/E104*100</f>
        <v>-54.424040066777955</v>
      </c>
      <c r="K104" s="18"/>
      <c r="L104" s="19"/>
    </row>
    <row r="105" spans="2:13" ht="15.95" customHeight="1" x14ac:dyDescent="0.2">
      <c r="B105" s="100" t="s">
        <v>100</v>
      </c>
      <c r="C105" s="101">
        <f t="shared" ref="C105:D105" si="66">+C106+C108</f>
        <v>67.3</v>
      </c>
      <c r="D105" s="101">
        <f t="shared" si="66"/>
        <v>53692.2</v>
      </c>
      <c r="E105" s="101">
        <f>+E106+E108</f>
        <v>53759.5</v>
      </c>
      <c r="F105" s="101">
        <f t="shared" ref="F105:G105" si="67">+F106+F108</f>
        <v>15868.6</v>
      </c>
      <c r="G105" s="101">
        <f t="shared" si="67"/>
        <v>161612.4</v>
      </c>
      <c r="H105" s="101">
        <f>+H106+H108</f>
        <v>177481</v>
      </c>
      <c r="I105" s="101">
        <f t="shared" si="57"/>
        <v>123721.5</v>
      </c>
      <c r="J105" s="106">
        <f>+I105/E105*100</f>
        <v>230.13885917837777</v>
      </c>
      <c r="K105" s="18"/>
      <c r="L105" s="19"/>
    </row>
    <row r="106" spans="2:13" ht="15.95" customHeight="1" x14ac:dyDescent="0.2">
      <c r="B106" s="107" t="s">
        <v>101</v>
      </c>
      <c r="C106" s="108">
        <v>0</v>
      </c>
      <c r="D106" s="108">
        <f t="shared" ref="D106:G106" si="68">+D107</f>
        <v>0</v>
      </c>
      <c r="E106" s="108">
        <f>+E107</f>
        <v>0</v>
      </c>
      <c r="F106" s="108">
        <f t="shared" si="68"/>
        <v>0</v>
      </c>
      <c r="G106" s="108">
        <f t="shared" si="68"/>
        <v>0</v>
      </c>
      <c r="H106" s="108">
        <f>+H107</f>
        <v>0</v>
      </c>
      <c r="I106" s="109">
        <f>+I107</f>
        <v>0</v>
      </c>
      <c r="J106" s="110">
        <v>0</v>
      </c>
      <c r="K106" s="18"/>
      <c r="L106" s="19"/>
    </row>
    <row r="107" spans="2:13" ht="15.95" customHeight="1" x14ac:dyDescent="0.2">
      <c r="B107" s="34" t="s">
        <v>102</v>
      </c>
      <c r="C107" s="104">
        <v>0</v>
      </c>
      <c r="D107" s="104">
        <v>0</v>
      </c>
      <c r="E107" s="104">
        <f>SUM(C107:D107)</f>
        <v>0</v>
      </c>
      <c r="F107" s="104">
        <v>0</v>
      </c>
      <c r="G107" s="104">
        <v>0</v>
      </c>
      <c r="H107" s="104">
        <f>SUM(F107:G107)</f>
        <v>0</v>
      </c>
      <c r="I107" s="109">
        <f t="shared" ref="I107:I136" si="69">+H107-E107</f>
        <v>0</v>
      </c>
      <c r="J107" s="110">
        <v>0</v>
      </c>
      <c r="K107" s="18"/>
      <c r="L107" s="19"/>
    </row>
    <row r="108" spans="2:13" ht="15.95" customHeight="1" x14ac:dyDescent="0.2">
      <c r="B108" s="107" t="s">
        <v>103</v>
      </c>
      <c r="C108" s="111">
        <f t="shared" ref="C108:D108" si="70">+C110+C113+C109</f>
        <v>67.3</v>
      </c>
      <c r="D108" s="111">
        <f t="shared" si="70"/>
        <v>53692.2</v>
      </c>
      <c r="E108" s="111">
        <f>+E110+E113+E109</f>
        <v>53759.5</v>
      </c>
      <c r="F108" s="111">
        <f t="shared" ref="F108:G108" si="71">+F110+F113+F109</f>
        <v>15868.6</v>
      </c>
      <c r="G108" s="111">
        <f t="shared" si="71"/>
        <v>161612.4</v>
      </c>
      <c r="H108" s="111">
        <f>+H110+H113+H109</f>
        <v>177481</v>
      </c>
      <c r="I108" s="112">
        <f t="shared" si="69"/>
        <v>123721.5</v>
      </c>
      <c r="J108" s="113">
        <f>+I108/E108*100</f>
        <v>230.13885917837777</v>
      </c>
      <c r="K108" s="18"/>
      <c r="L108" s="19"/>
    </row>
    <row r="109" spans="2:13" ht="15.95" customHeight="1" x14ac:dyDescent="0.2">
      <c r="B109" s="114" t="s">
        <v>104</v>
      </c>
      <c r="C109" s="98">
        <v>0</v>
      </c>
      <c r="D109" s="98">
        <v>0</v>
      </c>
      <c r="E109" s="98">
        <f>SUM(C109:D109)</f>
        <v>0</v>
      </c>
      <c r="F109" s="98">
        <v>0</v>
      </c>
      <c r="G109" s="98">
        <v>0</v>
      </c>
      <c r="H109" s="98">
        <f>SUM(F109:G109)</f>
        <v>0</v>
      </c>
      <c r="I109" s="115">
        <f t="shared" si="69"/>
        <v>0</v>
      </c>
      <c r="J109" s="116" t="s">
        <v>105</v>
      </c>
      <c r="K109" s="18"/>
      <c r="L109" s="19"/>
    </row>
    <row r="110" spans="2:13" ht="15.95" customHeight="1" x14ac:dyDescent="0.2">
      <c r="B110" s="114" t="s">
        <v>106</v>
      </c>
      <c r="C110" s="99">
        <f t="shared" ref="C110:D110" si="72">+C111+C112</f>
        <v>0</v>
      </c>
      <c r="D110" s="99">
        <f t="shared" si="72"/>
        <v>30000</v>
      </c>
      <c r="E110" s="99">
        <f>+E111+E112</f>
        <v>30000</v>
      </c>
      <c r="F110" s="99">
        <f t="shared" ref="F110:G110" si="73">+F111+F112</f>
        <v>0</v>
      </c>
      <c r="G110" s="99">
        <f t="shared" si="73"/>
        <v>157488.79999999999</v>
      </c>
      <c r="H110" s="99">
        <f>+H111+H112</f>
        <v>157488.79999999999</v>
      </c>
      <c r="I110" s="30">
        <f t="shared" si="69"/>
        <v>127488.79999999999</v>
      </c>
      <c r="J110" s="98">
        <f>+I110/E110*100</f>
        <v>424.96266666666662</v>
      </c>
      <c r="K110" s="18"/>
      <c r="L110" s="19"/>
    </row>
    <row r="111" spans="2:13" ht="15.95" customHeight="1" x14ac:dyDescent="0.2">
      <c r="B111" s="117" t="s">
        <v>107</v>
      </c>
      <c r="C111" s="104">
        <v>0</v>
      </c>
      <c r="D111" s="104">
        <v>30000</v>
      </c>
      <c r="E111" s="104">
        <f>SUM(C111:D111)</f>
        <v>30000</v>
      </c>
      <c r="F111" s="104">
        <v>0</v>
      </c>
      <c r="G111" s="104">
        <v>0</v>
      </c>
      <c r="H111" s="104">
        <f>SUM(F111:G111)</f>
        <v>0</v>
      </c>
      <c r="I111" s="118">
        <f t="shared" si="69"/>
        <v>-30000</v>
      </c>
      <c r="J111" s="104">
        <f>+I111/E111*100</f>
        <v>-100</v>
      </c>
      <c r="K111" s="18"/>
      <c r="L111" s="19"/>
    </row>
    <row r="112" spans="2:13" ht="15.95" customHeight="1" x14ac:dyDescent="0.2">
      <c r="B112" s="117" t="s">
        <v>108</v>
      </c>
      <c r="C112" s="104">
        <v>0</v>
      </c>
      <c r="D112" s="104">
        <v>0</v>
      </c>
      <c r="E112" s="104">
        <f>SUM(C112:D112)</f>
        <v>0</v>
      </c>
      <c r="F112" s="104">
        <v>0</v>
      </c>
      <c r="G112" s="104">
        <v>157488.79999999999</v>
      </c>
      <c r="H112" s="104">
        <f>SUM(F112:G112)</f>
        <v>157488.79999999999</v>
      </c>
      <c r="I112" s="118">
        <f t="shared" si="69"/>
        <v>157488.79999999999</v>
      </c>
      <c r="J112" s="56">
        <v>0</v>
      </c>
      <c r="K112" s="18"/>
      <c r="L112" s="19"/>
    </row>
    <row r="113" spans="2:12" ht="15.95" customHeight="1" x14ac:dyDescent="0.2">
      <c r="B113" s="114" t="s">
        <v>109</v>
      </c>
      <c r="C113" s="99">
        <f t="shared" ref="C113:D113" si="74">+C114+C115</f>
        <v>67.3</v>
      </c>
      <c r="D113" s="99">
        <f t="shared" si="74"/>
        <v>23692.2</v>
      </c>
      <c r="E113" s="99">
        <f>+E114+E115</f>
        <v>23759.5</v>
      </c>
      <c r="F113" s="99">
        <f t="shared" ref="F113:G113" si="75">+F114+F115</f>
        <v>15868.6</v>
      </c>
      <c r="G113" s="99">
        <f t="shared" si="75"/>
        <v>4123.6000000000004</v>
      </c>
      <c r="H113" s="99">
        <f>+H114+H115</f>
        <v>19992.2</v>
      </c>
      <c r="I113" s="30">
        <f t="shared" si="69"/>
        <v>-3767.2999999999993</v>
      </c>
      <c r="J113" s="29">
        <f>+I113/E113*100</f>
        <v>-15.855973400113635</v>
      </c>
      <c r="K113" s="18"/>
      <c r="L113" s="19"/>
    </row>
    <row r="114" spans="2:12" ht="15.95" customHeight="1" x14ac:dyDescent="0.2">
      <c r="B114" s="117" t="s">
        <v>110</v>
      </c>
      <c r="C114" s="104">
        <v>0</v>
      </c>
      <c r="D114" s="104">
        <v>0</v>
      </c>
      <c r="E114" s="104">
        <f>SUM(C114:D114)</f>
        <v>0</v>
      </c>
      <c r="F114" s="104">
        <f>SUM(D114:E114)</f>
        <v>0</v>
      </c>
      <c r="G114" s="104">
        <v>0</v>
      </c>
      <c r="H114" s="104">
        <f>SUM(F114:G114)</f>
        <v>0</v>
      </c>
      <c r="I114" s="85">
        <f t="shared" si="69"/>
        <v>0</v>
      </c>
      <c r="J114" s="110">
        <v>0</v>
      </c>
      <c r="K114" s="18"/>
      <c r="L114" s="19"/>
    </row>
    <row r="115" spans="2:12" ht="15.95" customHeight="1" x14ac:dyDescent="0.2">
      <c r="B115" s="117" t="s">
        <v>111</v>
      </c>
      <c r="C115" s="119">
        <v>67.3</v>
      </c>
      <c r="D115" s="105">
        <v>23692.2</v>
      </c>
      <c r="E115" s="104">
        <f>SUM(C115:D115)</f>
        <v>23759.5</v>
      </c>
      <c r="F115" s="119">
        <v>15868.6</v>
      </c>
      <c r="G115" s="105">
        <v>4123.6000000000004</v>
      </c>
      <c r="H115" s="104">
        <f>SUM(F115:G115)</f>
        <v>19992.2</v>
      </c>
      <c r="I115" s="118">
        <f t="shared" si="69"/>
        <v>-3767.2999999999993</v>
      </c>
      <c r="J115" s="120">
        <f>+I115/E115*100</f>
        <v>-15.855973400113635</v>
      </c>
      <c r="K115" s="91"/>
      <c r="L115" s="19"/>
    </row>
    <row r="116" spans="2:12" ht="15.95" customHeight="1" x14ac:dyDescent="0.2">
      <c r="B116" s="100" t="s">
        <v>112</v>
      </c>
      <c r="C116" s="98">
        <f t="shared" ref="C116:D116" si="76">+C117+C120</f>
        <v>0</v>
      </c>
      <c r="D116" s="98">
        <f t="shared" si="76"/>
        <v>745.8</v>
      </c>
      <c r="E116" s="98">
        <f>+E117+E120</f>
        <v>745.8</v>
      </c>
      <c r="F116" s="98">
        <f t="shared" ref="F116:G116" si="77">+F117+F120</f>
        <v>0</v>
      </c>
      <c r="G116" s="98">
        <f t="shared" si="77"/>
        <v>0</v>
      </c>
      <c r="H116" s="98">
        <f>+H117+H120</f>
        <v>0</v>
      </c>
      <c r="I116" s="30">
        <f t="shared" si="69"/>
        <v>-745.8</v>
      </c>
      <c r="J116" s="29">
        <f>+I116/E116*100</f>
        <v>-100</v>
      </c>
      <c r="K116" s="18"/>
      <c r="L116" s="19"/>
    </row>
    <row r="117" spans="2:12" ht="15.95" customHeight="1" x14ac:dyDescent="0.2">
      <c r="B117" s="121" t="s">
        <v>113</v>
      </c>
      <c r="C117" s="98">
        <f t="shared" ref="C117:D117" si="78">+C118+C119</f>
        <v>0</v>
      </c>
      <c r="D117" s="98">
        <f t="shared" si="78"/>
        <v>745.8</v>
      </c>
      <c r="E117" s="98">
        <f>+E118+E119</f>
        <v>745.8</v>
      </c>
      <c r="F117" s="98">
        <f t="shared" ref="F117:G117" si="79">+F118+F119</f>
        <v>0</v>
      </c>
      <c r="G117" s="98">
        <f t="shared" si="79"/>
        <v>0</v>
      </c>
      <c r="H117" s="98">
        <f>+H118+H119</f>
        <v>0</v>
      </c>
      <c r="I117" s="30">
        <f t="shared" si="69"/>
        <v>-745.8</v>
      </c>
      <c r="J117" s="29">
        <f>+I117/E117*100</f>
        <v>-100</v>
      </c>
      <c r="K117" s="18"/>
      <c r="L117" s="19"/>
    </row>
    <row r="118" spans="2:12" ht="15.95" customHeight="1" x14ac:dyDescent="0.2">
      <c r="B118" s="122" t="s">
        <v>114</v>
      </c>
      <c r="C118" s="104">
        <v>0</v>
      </c>
      <c r="D118" s="104">
        <v>745.8</v>
      </c>
      <c r="E118" s="104">
        <f>SUM(C118:D118)</f>
        <v>745.8</v>
      </c>
      <c r="F118" s="104">
        <v>0</v>
      </c>
      <c r="G118" s="104">
        <v>0</v>
      </c>
      <c r="H118" s="104">
        <f>SUM(F118:G118)</f>
        <v>0</v>
      </c>
      <c r="I118" s="118">
        <f t="shared" si="69"/>
        <v>-745.8</v>
      </c>
      <c r="J118" s="120">
        <f>+I118/E118*100</f>
        <v>-100</v>
      </c>
      <c r="K118" s="18"/>
      <c r="L118" s="19"/>
    </row>
    <row r="119" spans="2:12" ht="15.95" customHeight="1" x14ac:dyDescent="0.2">
      <c r="B119" s="122" t="s">
        <v>115</v>
      </c>
      <c r="C119" s="123">
        <v>0</v>
      </c>
      <c r="D119" s="123">
        <v>0</v>
      </c>
      <c r="E119" s="104">
        <f>SUM(C119:D119)</f>
        <v>0</v>
      </c>
      <c r="F119" s="123">
        <v>0</v>
      </c>
      <c r="G119" s="123">
        <v>0</v>
      </c>
      <c r="H119" s="104">
        <f>SUM(F119:G119)</f>
        <v>0</v>
      </c>
      <c r="I119" s="68">
        <f t="shared" si="69"/>
        <v>0</v>
      </c>
      <c r="J119" s="56">
        <v>0</v>
      </c>
      <c r="K119" s="18"/>
      <c r="L119" s="19"/>
    </row>
    <row r="120" spans="2:12" ht="15.95" customHeight="1" x14ac:dyDescent="0.2">
      <c r="B120" s="121" t="s">
        <v>116</v>
      </c>
      <c r="C120" s="98">
        <f t="shared" ref="C120:D120" si="80">+C121+C122</f>
        <v>0</v>
      </c>
      <c r="D120" s="98">
        <f t="shared" si="80"/>
        <v>0</v>
      </c>
      <c r="E120" s="98">
        <f>+E121+E122</f>
        <v>0</v>
      </c>
      <c r="F120" s="98">
        <f t="shared" ref="F120:G120" si="81">+F121+F122</f>
        <v>0</v>
      </c>
      <c r="G120" s="98">
        <f t="shared" si="81"/>
        <v>0</v>
      </c>
      <c r="H120" s="98">
        <f>+H121+H122</f>
        <v>0</v>
      </c>
      <c r="I120" s="30">
        <f t="shared" si="69"/>
        <v>0</v>
      </c>
      <c r="J120" s="124">
        <v>0</v>
      </c>
      <c r="K120" s="18"/>
      <c r="L120" s="19"/>
    </row>
    <row r="121" spans="2:12" ht="15.95" customHeight="1" x14ac:dyDescent="0.2">
      <c r="B121" s="122" t="s">
        <v>117</v>
      </c>
      <c r="C121" s="104">
        <v>0</v>
      </c>
      <c r="D121" s="104">
        <v>0</v>
      </c>
      <c r="E121" s="104">
        <f>SUM(C121:D121)</f>
        <v>0</v>
      </c>
      <c r="F121" s="104">
        <v>0</v>
      </c>
      <c r="G121" s="104">
        <v>0</v>
      </c>
      <c r="H121" s="104">
        <f>SUM(F121:G121)</f>
        <v>0</v>
      </c>
      <c r="I121" s="118">
        <f t="shared" si="69"/>
        <v>0</v>
      </c>
      <c r="J121" s="56">
        <v>0</v>
      </c>
      <c r="K121" s="18"/>
      <c r="L121" s="19"/>
    </row>
    <row r="122" spans="2:12" ht="15.95" customHeight="1" x14ac:dyDescent="0.2">
      <c r="B122" s="122" t="s">
        <v>118</v>
      </c>
      <c r="C122" s="104">
        <v>0</v>
      </c>
      <c r="D122" s="104">
        <v>0</v>
      </c>
      <c r="E122" s="104">
        <f>SUM(C122:D122)</f>
        <v>0</v>
      </c>
      <c r="F122" s="104">
        <v>0</v>
      </c>
      <c r="G122" s="104">
        <v>0</v>
      </c>
      <c r="H122" s="104">
        <f>SUM(F122:G122)</f>
        <v>0</v>
      </c>
      <c r="I122" s="118">
        <f t="shared" si="69"/>
        <v>0</v>
      </c>
      <c r="J122" s="56">
        <v>0</v>
      </c>
      <c r="K122" s="18"/>
      <c r="L122" s="19"/>
    </row>
    <row r="123" spans="2:12" ht="30" customHeight="1" x14ac:dyDescent="0.2">
      <c r="B123" s="125" t="s">
        <v>119</v>
      </c>
      <c r="C123" s="126">
        <v>104</v>
      </c>
      <c r="D123" s="126">
        <v>52.4</v>
      </c>
      <c r="E123" s="126">
        <f>SUM(C123:D123)</f>
        <v>156.4</v>
      </c>
      <c r="F123" s="126">
        <v>411.3</v>
      </c>
      <c r="G123" s="126">
        <v>13.7</v>
      </c>
      <c r="H123" s="126">
        <f>SUM(F123:G123)</f>
        <v>425</v>
      </c>
      <c r="I123" s="127">
        <f t="shared" si="69"/>
        <v>268.60000000000002</v>
      </c>
      <c r="J123" s="128">
        <f>+I123/E123*100</f>
        <v>171.73913043478262</v>
      </c>
      <c r="K123" s="18"/>
      <c r="L123" s="19"/>
    </row>
    <row r="124" spans="2:12" ht="18.75" customHeight="1" thickBot="1" x14ac:dyDescent="0.25">
      <c r="B124" s="129" t="s">
        <v>94</v>
      </c>
      <c r="C124" s="130">
        <f t="shared" ref="C124:H124" si="82">+C123+C101+C100+C99</f>
        <v>117283.59999999999</v>
      </c>
      <c r="D124" s="130">
        <f t="shared" si="82"/>
        <v>141897.70000000001</v>
      </c>
      <c r="E124" s="131">
        <f t="shared" si="82"/>
        <v>259181.3</v>
      </c>
      <c r="F124" s="130">
        <f t="shared" si="82"/>
        <v>125063.00000000003</v>
      </c>
      <c r="G124" s="130">
        <f t="shared" si="82"/>
        <v>256433</v>
      </c>
      <c r="H124" s="131">
        <f t="shared" si="82"/>
        <v>381496</v>
      </c>
      <c r="I124" s="132">
        <f t="shared" si="69"/>
        <v>122314.70000000001</v>
      </c>
      <c r="J124" s="130">
        <f>+I124/E124*100</f>
        <v>47.192717993157693</v>
      </c>
      <c r="K124" s="18"/>
      <c r="L124" s="19"/>
    </row>
    <row r="125" spans="2:12" ht="15.95" customHeight="1" thickTop="1" x14ac:dyDescent="0.2">
      <c r="B125" s="133" t="s">
        <v>120</v>
      </c>
      <c r="C125" s="134">
        <f>SUM(C126:C134)</f>
        <v>785.6</v>
      </c>
      <c r="D125" s="134">
        <f>SUM(D126:D134)</f>
        <v>567.70000000000005</v>
      </c>
      <c r="E125" s="134">
        <f>SUM(E126:E134)</f>
        <v>1353.3000000000002</v>
      </c>
      <c r="F125" s="134">
        <f>SUM(F126:F134)</f>
        <v>698.09999999999991</v>
      </c>
      <c r="G125" s="134">
        <f>SUM(G126:G134)</f>
        <v>639.1</v>
      </c>
      <c r="H125" s="127">
        <f t="shared" ref="H125" si="83">SUM(F125:G125)</f>
        <v>1337.1999999999998</v>
      </c>
      <c r="I125" s="127">
        <f t="shared" si="69"/>
        <v>-16.100000000000364</v>
      </c>
      <c r="J125" s="126">
        <f>+I125/E125*100</f>
        <v>-1.1896844749870954</v>
      </c>
      <c r="K125" s="18"/>
      <c r="L125" s="19"/>
    </row>
    <row r="126" spans="2:12" ht="17.25" customHeight="1" x14ac:dyDescent="0.25">
      <c r="B126" s="135" t="s">
        <v>121</v>
      </c>
      <c r="C126" s="136">
        <v>508.3</v>
      </c>
      <c r="D126" s="136">
        <v>467.6</v>
      </c>
      <c r="E126" s="136">
        <f t="shared" ref="E126:E134" si="84">SUM(C126:D126)</f>
        <v>975.90000000000009</v>
      </c>
      <c r="F126" s="136">
        <v>538.29999999999995</v>
      </c>
      <c r="G126" s="136">
        <v>521</v>
      </c>
      <c r="H126" s="137">
        <f>SUM(F126:G126)</f>
        <v>1059.3</v>
      </c>
      <c r="I126" s="137">
        <f t="shared" si="69"/>
        <v>83.399999999999864</v>
      </c>
      <c r="J126" s="136">
        <f>+I126/E126*100</f>
        <v>8.5459575776206425</v>
      </c>
      <c r="K126" s="18"/>
      <c r="L126" s="19"/>
    </row>
    <row r="127" spans="2:12" ht="17.25" customHeight="1" x14ac:dyDescent="0.2">
      <c r="B127" s="138" t="s">
        <v>122</v>
      </c>
      <c r="C127" s="136">
        <v>113.7</v>
      </c>
      <c r="D127" s="136">
        <v>36</v>
      </c>
      <c r="E127" s="136">
        <f t="shared" si="84"/>
        <v>149.69999999999999</v>
      </c>
      <c r="F127" s="136">
        <v>35.6</v>
      </c>
      <c r="G127" s="136">
        <v>53.3</v>
      </c>
      <c r="H127" s="137">
        <f t="shared" ref="H127:H133" si="85">SUM(F127:G127)</f>
        <v>88.9</v>
      </c>
      <c r="I127" s="137">
        <f t="shared" si="69"/>
        <v>-60.799999999999983</v>
      </c>
      <c r="J127" s="136">
        <f t="shared" ref="J127:J128" si="86">+I127/E127*100</f>
        <v>-40.614562458249829</v>
      </c>
      <c r="K127" s="18"/>
      <c r="L127" s="19"/>
    </row>
    <row r="128" spans="2:12" ht="17.25" customHeight="1" x14ac:dyDescent="0.2">
      <c r="B128" s="138" t="s">
        <v>123</v>
      </c>
      <c r="C128" s="136">
        <v>64.3</v>
      </c>
      <c r="D128" s="136">
        <v>25</v>
      </c>
      <c r="E128" s="136">
        <f t="shared" si="84"/>
        <v>89.3</v>
      </c>
      <c r="F128" s="136">
        <v>14</v>
      </c>
      <c r="G128" s="136">
        <v>16.100000000000001</v>
      </c>
      <c r="H128" s="137">
        <f t="shared" si="85"/>
        <v>30.1</v>
      </c>
      <c r="I128" s="137">
        <f t="shared" si="69"/>
        <v>-59.199999999999996</v>
      </c>
      <c r="J128" s="136">
        <f t="shared" si="86"/>
        <v>-66.293393057110862</v>
      </c>
      <c r="K128" s="18"/>
      <c r="L128" s="19"/>
    </row>
    <row r="129" spans="2:12" ht="17.25" customHeight="1" x14ac:dyDescent="0.2">
      <c r="B129" s="138" t="s">
        <v>124</v>
      </c>
      <c r="C129" s="139">
        <v>0</v>
      </c>
      <c r="D129" s="139">
        <v>0</v>
      </c>
      <c r="E129" s="136">
        <f t="shared" si="84"/>
        <v>0</v>
      </c>
      <c r="F129" s="139">
        <v>0.4</v>
      </c>
      <c r="G129" s="139">
        <v>0.6</v>
      </c>
      <c r="H129" s="137">
        <f t="shared" si="85"/>
        <v>1</v>
      </c>
      <c r="I129" s="137">
        <f t="shared" si="69"/>
        <v>1</v>
      </c>
      <c r="J129" s="56">
        <v>0</v>
      </c>
      <c r="K129" s="18"/>
      <c r="L129" s="19"/>
    </row>
    <row r="130" spans="2:12" ht="17.25" customHeight="1" x14ac:dyDescent="0.2">
      <c r="B130" s="138" t="s">
        <v>125</v>
      </c>
      <c r="C130" s="136">
        <v>0</v>
      </c>
      <c r="D130" s="40">
        <v>0</v>
      </c>
      <c r="E130" s="136">
        <f t="shared" si="84"/>
        <v>0</v>
      </c>
      <c r="F130" s="136">
        <v>0</v>
      </c>
      <c r="G130" s="40">
        <v>0</v>
      </c>
      <c r="H130" s="137">
        <f t="shared" si="85"/>
        <v>0</v>
      </c>
      <c r="I130" s="140">
        <f t="shared" si="69"/>
        <v>0</v>
      </c>
      <c r="J130" s="110">
        <v>0</v>
      </c>
      <c r="K130" s="18"/>
      <c r="L130" s="19"/>
    </row>
    <row r="131" spans="2:12" ht="17.25" customHeight="1" x14ac:dyDescent="0.2">
      <c r="B131" s="138" t="s">
        <v>126</v>
      </c>
      <c r="C131" s="141">
        <v>4.0999999999999996</v>
      </c>
      <c r="D131" s="141">
        <v>3.4</v>
      </c>
      <c r="E131" s="136">
        <f t="shared" ref="E131" si="87">SUM(C131:D131)</f>
        <v>7.5</v>
      </c>
      <c r="F131" s="141">
        <v>3.4</v>
      </c>
      <c r="G131" s="141">
        <v>4.0999999999999996</v>
      </c>
      <c r="H131" s="137">
        <f t="shared" si="85"/>
        <v>7.5</v>
      </c>
      <c r="I131" s="137">
        <f t="shared" si="69"/>
        <v>0</v>
      </c>
      <c r="J131" s="120">
        <f t="shared" ref="J131:J136" si="88">+I131/E131*100</f>
        <v>0</v>
      </c>
      <c r="K131" s="18"/>
      <c r="L131" s="19"/>
    </row>
    <row r="132" spans="2:12" ht="17.25" customHeight="1" x14ac:dyDescent="0.2">
      <c r="B132" s="138" t="s">
        <v>127</v>
      </c>
      <c r="C132" s="136">
        <v>75.099999999999994</v>
      </c>
      <c r="D132" s="136">
        <v>23.1</v>
      </c>
      <c r="E132" s="136">
        <f t="shared" si="84"/>
        <v>98.199999999999989</v>
      </c>
      <c r="F132" s="136">
        <v>81</v>
      </c>
      <c r="G132" s="136">
        <v>29.1</v>
      </c>
      <c r="H132" s="137">
        <f t="shared" si="85"/>
        <v>110.1</v>
      </c>
      <c r="I132" s="137">
        <f t="shared" si="69"/>
        <v>11.900000000000006</v>
      </c>
      <c r="J132" s="136">
        <f t="shared" si="88"/>
        <v>12.118126272912431</v>
      </c>
      <c r="K132" s="18"/>
      <c r="L132" s="19"/>
    </row>
    <row r="133" spans="2:12" ht="17.25" customHeight="1" x14ac:dyDescent="0.2">
      <c r="B133" s="138" t="s">
        <v>128</v>
      </c>
      <c r="C133" s="141">
        <v>1.7</v>
      </c>
      <c r="D133" s="141">
        <v>1.7</v>
      </c>
      <c r="E133" s="136">
        <f t="shared" si="84"/>
        <v>3.4</v>
      </c>
      <c r="F133" s="141">
        <v>2.4</v>
      </c>
      <c r="G133" s="141">
        <v>2.6</v>
      </c>
      <c r="H133" s="137">
        <f t="shared" si="85"/>
        <v>5</v>
      </c>
      <c r="I133" s="137">
        <f t="shared" si="69"/>
        <v>1.6</v>
      </c>
      <c r="J133" s="120">
        <f t="shared" si="88"/>
        <v>47.058823529411768</v>
      </c>
      <c r="K133" s="18"/>
      <c r="L133" s="19"/>
    </row>
    <row r="134" spans="2:12" ht="16.5" customHeight="1" thickBot="1" x14ac:dyDescent="0.25">
      <c r="B134" s="142" t="s">
        <v>129</v>
      </c>
      <c r="C134" s="143">
        <v>18.399999999999999</v>
      </c>
      <c r="D134" s="143">
        <v>10.9</v>
      </c>
      <c r="E134" s="136">
        <f t="shared" si="84"/>
        <v>29.299999999999997</v>
      </c>
      <c r="F134" s="143">
        <v>23</v>
      </c>
      <c r="G134" s="143">
        <v>12.3</v>
      </c>
      <c r="H134" s="137">
        <f>SUM(F134:G134)</f>
        <v>35.299999999999997</v>
      </c>
      <c r="I134" s="144">
        <f t="shared" si="69"/>
        <v>6</v>
      </c>
      <c r="J134" s="145">
        <f t="shared" si="88"/>
        <v>20.477815699658706</v>
      </c>
      <c r="K134" s="18"/>
      <c r="L134" s="19"/>
    </row>
    <row r="135" spans="2:12" ht="19.5" customHeight="1" thickTop="1" x14ac:dyDescent="0.2">
      <c r="B135" s="146" t="s">
        <v>130</v>
      </c>
      <c r="C135" s="147">
        <f t="shared" ref="C135:H135" si="89">+C125+C124</f>
        <v>118069.2</v>
      </c>
      <c r="D135" s="148">
        <f t="shared" si="89"/>
        <v>142465.40000000002</v>
      </c>
      <c r="E135" s="147">
        <f t="shared" si="89"/>
        <v>260534.59999999998</v>
      </c>
      <c r="F135" s="149">
        <f t="shared" si="89"/>
        <v>125761.10000000003</v>
      </c>
      <c r="G135" s="149">
        <f t="shared" si="89"/>
        <v>257072.1</v>
      </c>
      <c r="H135" s="149">
        <f t="shared" si="89"/>
        <v>382833.2</v>
      </c>
      <c r="I135" s="150">
        <f t="shared" si="69"/>
        <v>122298.60000000003</v>
      </c>
      <c r="J135" s="147">
        <f t="shared" si="88"/>
        <v>46.94140432787048</v>
      </c>
      <c r="K135" s="18"/>
      <c r="L135" s="19"/>
    </row>
    <row r="136" spans="2:12" ht="19.5" customHeight="1" x14ac:dyDescent="0.2">
      <c r="B136" s="188" t="s">
        <v>131</v>
      </c>
      <c r="C136" s="189">
        <f>+'[1]cut presupuestaria'!C33</f>
        <v>3412.1</v>
      </c>
      <c r="D136" s="189">
        <f>+'[1]cut presupuestaria'!D33</f>
        <v>2945</v>
      </c>
      <c r="E136" s="189">
        <f>+'[1]cut presupuestaria'!E33</f>
        <v>6357.1</v>
      </c>
      <c r="F136" s="189">
        <f>+'[1]cut presupuestaria'!F33</f>
        <v>2400</v>
      </c>
      <c r="G136" s="189">
        <f>+'[1]cut presupuestaria'!G33</f>
        <v>2336.6000000000004</v>
      </c>
      <c r="H136" s="190">
        <f>+'[1]cut presupuestaria'!H33</f>
        <v>4736.6000000000004</v>
      </c>
      <c r="I136" s="190">
        <f t="shared" si="69"/>
        <v>-1620.5</v>
      </c>
      <c r="J136" s="190">
        <f t="shared" si="88"/>
        <v>-25.491183086627551</v>
      </c>
      <c r="K136" s="18"/>
      <c r="L136" s="19"/>
    </row>
    <row r="137" spans="2:12" ht="16.5" customHeight="1" x14ac:dyDescent="0.2">
      <c r="B137" s="151" t="s">
        <v>132</v>
      </c>
      <c r="C137" s="152"/>
      <c r="D137" s="152"/>
      <c r="E137" s="153"/>
      <c r="F137" s="152"/>
      <c r="G137" s="152"/>
      <c r="H137" s="152"/>
      <c r="I137" s="154"/>
      <c r="J137" s="155"/>
      <c r="L137" s="19"/>
    </row>
    <row r="138" spans="2:12" ht="15" customHeight="1" x14ac:dyDescent="0.2">
      <c r="B138" s="156" t="s">
        <v>133</v>
      </c>
      <c r="C138" s="157"/>
      <c r="D138" s="157"/>
      <c r="E138" s="157"/>
      <c r="F138" s="157"/>
      <c r="G138" s="157"/>
      <c r="H138" s="157"/>
      <c r="I138" s="157"/>
      <c r="J138" s="158"/>
      <c r="L138" s="19"/>
    </row>
    <row r="139" spans="2:12" s="161" customFormat="1" ht="12.75" customHeight="1" x14ac:dyDescent="0.2">
      <c r="B139" s="159" t="s">
        <v>134</v>
      </c>
      <c r="C139" s="160"/>
      <c r="D139" s="160"/>
      <c r="E139" s="160"/>
      <c r="F139" s="160"/>
      <c r="G139" s="157"/>
      <c r="H139" s="157"/>
      <c r="I139" s="160"/>
      <c r="J139" s="158"/>
      <c r="K139"/>
      <c r="L139" s="19"/>
    </row>
    <row r="140" spans="2:12" s="161" customFormat="1" ht="14.25" customHeight="1" x14ac:dyDescent="0.2">
      <c r="B140" s="159" t="s">
        <v>135</v>
      </c>
      <c r="C140" s="157"/>
      <c r="D140" s="157"/>
      <c r="E140" s="157"/>
      <c r="F140" s="157"/>
      <c r="G140" s="157"/>
      <c r="H140" s="157"/>
      <c r="I140" s="157"/>
      <c r="J140" s="158"/>
      <c r="K140"/>
      <c r="L140" s="19"/>
    </row>
    <row r="141" spans="2:12" ht="13.5" customHeight="1" x14ac:dyDescent="0.2">
      <c r="B141" s="162" t="s">
        <v>136</v>
      </c>
      <c r="C141" s="160"/>
      <c r="D141" s="160"/>
      <c r="E141" s="160"/>
      <c r="F141" s="160"/>
      <c r="G141" s="160"/>
      <c r="H141" s="160"/>
      <c r="I141" s="160"/>
      <c r="J141" s="158"/>
      <c r="L141" s="19"/>
    </row>
    <row r="142" spans="2:12" ht="12.75" customHeight="1" x14ac:dyDescent="0.2">
      <c r="C142" s="163"/>
      <c r="D142" s="163"/>
      <c r="E142" s="163"/>
      <c r="F142" s="160"/>
      <c r="G142" s="157"/>
      <c r="H142" s="157"/>
      <c r="I142" s="164"/>
      <c r="J142" s="165"/>
      <c r="L142" s="19"/>
    </row>
    <row r="143" spans="2:12" x14ac:dyDescent="0.2">
      <c r="B143" s="166"/>
      <c r="C143" s="163"/>
      <c r="D143" s="163"/>
      <c r="E143" s="163"/>
      <c r="F143" s="163"/>
      <c r="G143" s="163"/>
      <c r="H143" s="163"/>
      <c r="I143" s="164"/>
      <c r="J143" s="165"/>
    </row>
    <row r="144" spans="2:12" x14ac:dyDescent="0.2">
      <c r="B144" s="166"/>
      <c r="C144" s="167"/>
      <c r="D144" s="167"/>
      <c r="E144" s="167"/>
      <c r="F144" s="167"/>
      <c r="G144" s="167"/>
      <c r="H144" s="167"/>
      <c r="I144" s="157"/>
      <c r="J144" s="168"/>
    </row>
    <row r="145" spans="2:10" x14ac:dyDescent="0.2">
      <c r="B145" s="158"/>
      <c r="C145" s="169"/>
      <c r="D145" s="169"/>
      <c r="E145" s="169"/>
      <c r="I145" s="171"/>
      <c r="J145" s="158"/>
    </row>
    <row r="146" spans="2:10" x14ac:dyDescent="0.2">
      <c r="B146" s="172"/>
      <c r="C146" s="163"/>
      <c r="D146" s="163"/>
      <c r="E146" s="163"/>
      <c r="F146" s="157"/>
      <c r="G146" s="157"/>
      <c r="H146" s="157"/>
      <c r="I146" s="173"/>
      <c r="J146" s="172"/>
    </row>
    <row r="147" spans="2:10" x14ac:dyDescent="0.2">
      <c r="B147" s="172"/>
      <c r="C147" s="169"/>
      <c r="D147" s="169"/>
      <c r="E147" s="169"/>
      <c r="F147" s="171"/>
      <c r="G147" s="157"/>
      <c r="H147" s="157"/>
      <c r="I147" s="173"/>
      <c r="J147" s="172"/>
    </row>
    <row r="148" spans="2:10" x14ac:dyDescent="0.2">
      <c r="B148" s="172"/>
      <c r="C148" s="169"/>
      <c r="D148" s="169"/>
      <c r="E148" s="169"/>
      <c r="F148" s="160"/>
      <c r="G148" s="157"/>
      <c r="H148" s="157"/>
      <c r="I148" s="171"/>
      <c r="J148" s="169"/>
    </row>
    <row r="149" spans="2:10" x14ac:dyDescent="0.2">
      <c r="B149" s="172"/>
      <c r="C149" s="174"/>
      <c r="D149" s="174"/>
      <c r="E149" s="175"/>
      <c r="G149" s="157"/>
      <c r="H149" s="157"/>
      <c r="I149" s="176"/>
      <c r="J149" s="172"/>
    </row>
    <row r="150" spans="2:10" x14ac:dyDescent="0.2">
      <c r="B150" s="172"/>
      <c r="C150" s="157"/>
      <c r="D150" s="157"/>
      <c r="F150" s="171"/>
      <c r="G150" s="171"/>
      <c r="H150" s="171"/>
      <c r="I150" s="176"/>
      <c r="J150" s="172"/>
    </row>
    <row r="151" spans="2:10" x14ac:dyDescent="0.2">
      <c r="B151" s="172"/>
      <c r="C151" s="157"/>
      <c r="D151" s="157"/>
      <c r="E151" s="157"/>
      <c r="F151" s="171"/>
      <c r="G151" s="171"/>
      <c r="H151" s="171"/>
      <c r="I151" s="176"/>
      <c r="J151" s="172"/>
    </row>
    <row r="152" spans="2:10" x14ac:dyDescent="0.2">
      <c r="B152" s="172"/>
      <c r="C152" s="157"/>
      <c r="D152" s="157"/>
      <c r="F152" s="157"/>
      <c r="G152" s="157"/>
      <c r="H152" s="157"/>
      <c r="I152" s="176"/>
      <c r="J152" s="172"/>
    </row>
    <row r="153" spans="2:10" x14ac:dyDescent="0.2">
      <c r="C153" s="157"/>
      <c r="D153" s="157"/>
      <c r="E153" s="157"/>
      <c r="F153" s="171"/>
      <c r="G153" s="171"/>
      <c r="H153" s="171"/>
      <c r="I153" s="171"/>
    </row>
    <row r="154" spans="2:10" x14ac:dyDescent="0.2">
      <c r="C154" s="157"/>
      <c r="D154" s="157"/>
      <c r="E154" s="157"/>
      <c r="F154" s="157"/>
      <c r="G154" s="177"/>
      <c r="H154" s="177"/>
      <c r="I154" s="50"/>
    </row>
    <row r="155" spans="2:10" x14ac:dyDescent="0.2">
      <c r="C155" s="157"/>
      <c r="D155" s="157"/>
      <c r="E155" s="157"/>
      <c r="F155" s="157"/>
      <c r="G155" s="157"/>
      <c r="H155" s="157"/>
      <c r="I155" s="50"/>
    </row>
    <row r="156" spans="2:10" x14ac:dyDescent="0.2">
      <c r="C156" s="157"/>
      <c r="D156" s="157"/>
      <c r="E156" s="157"/>
      <c r="F156" s="157"/>
      <c r="G156" s="157"/>
      <c r="H156" s="157"/>
      <c r="I156" s="50"/>
    </row>
    <row r="157" spans="2:10" x14ac:dyDescent="0.2">
      <c r="C157" s="157"/>
      <c r="D157" s="157"/>
      <c r="E157" s="157"/>
      <c r="F157" s="177"/>
      <c r="G157" s="178"/>
      <c r="H157" s="164"/>
      <c r="I157" s="50"/>
    </row>
    <row r="158" spans="2:10" x14ac:dyDescent="0.2">
      <c r="C158" s="157"/>
      <c r="D158" s="157"/>
      <c r="E158" s="157"/>
      <c r="F158" s="177"/>
      <c r="G158" s="178"/>
      <c r="H158" s="178"/>
      <c r="I158" s="50"/>
    </row>
    <row r="159" spans="2:10" x14ac:dyDescent="0.2">
      <c r="C159" s="157"/>
      <c r="D159" s="157"/>
      <c r="E159" s="157"/>
      <c r="F159" s="177"/>
      <c r="G159" s="177"/>
      <c r="H159" s="177"/>
      <c r="I159" s="179"/>
    </row>
    <row r="160" spans="2:10" x14ac:dyDescent="0.2">
      <c r="C160" s="157"/>
      <c r="D160" s="157"/>
      <c r="E160" s="157"/>
      <c r="F160" s="157"/>
      <c r="G160" s="157"/>
      <c r="H160" s="157"/>
      <c r="I160" s="157"/>
    </row>
    <row r="161" spans="3:9" x14ac:dyDescent="0.2">
      <c r="C161" s="157"/>
      <c r="D161" s="157"/>
      <c r="E161" s="157"/>
      <c r="F161" s="157"/>
      <c r="G161" s="157"/>
      <c r="H161" s="157"/>
      <c r="I161" s="157"/>
    </row>
    <row r="162" spans="3:9" ht="18" customHeight="1" x14ac:dyDescent="0.2">
      <c r="C162" s="157"/>
      <c r="D162" s="157"/>
      <c r="E162" s="157"/>
      <c r="F162" s="180"/>
      <c r="G162" s="180"/>
      <c r="H162" s="181"/>
      <c r="I162" s="179"/>
    </row>
    <row r="163" spans="3:9" ht="21" customHeight="1" x14ac:dyDescent="0.2">
      <c r="C163" s="157"/>
      <c r="D163" s="157"/>
      <c r="E163" s="157"/>
      <c r="F163" s="180"/>
      <c r="G163" s="180"/>
      <c r="H163" s="181"/>
      <c r="I163" s="50"/>
    </row>
    <row r="164" spans="3:9" ht="17.25" customHeight="1" x14ac:dyDescent="0.2">
      <c r="C164" s="157"/>
      <c r="D164" s="157"/>
      <c r="E164" s="157"/>
      <c r="F164" s="180"/>
      <c r="G164" s="180"/>
      <c r="H164" s="181"/>
      <c r="I164" s="50"/>
    </row>
    <row r="165" spans="3:9" ht="20.25" customHeight="1" x14ac:dyDescent="0.2">
      <c r="C165" s="157"/>
      <c r="D165" s="157"/>
      <c r="E165" s="157"/>
      <c r="F165" s="180"/>
      <c r="G165" s="180"/>
      <c r="H165" s="181"/>
      <c r="I165" s="180"/>
    </row>
    <row r="166" spans="3:9" ht="24.75" customHeight="1" x14ac:dyDescent="0.2">
      <c r="C166" s="157"/>
      <c r="D166" s="157"/>
      <c r="E166" s="157"/>
      <c r="F166" s="180"/>
      <c r="G166" s="180"/>
      <c r="H166" s="181"/>
      <c r="I166" s="50"/>
    </row>
    <row r="167" spans="3:9" ht="21.75" customHeight="1" x14ac:dyDescent="0.2">
      <c r="C167" s="157"/>
      <c r="D167" s="157"/>
      <c r="E167" s="157"/>
      <c r="F167" s="180"/>
      <c r="G167" s="180"/>
      <c r="H167" s="181"/>
      <c r="I167" s="50"/>
    </row>
    <row r="168" spans="3:9" ht="33.75" customHeight="1" x14ac:dyDescent="0.2">
      <c r="C168" s="157"/>
      <c r="D168" s="157"/>
      <c r="E168" s="157"/>
      <c r="F168" s="180"/>
      <c r="G168" s="180"/>
      <c r="H168" s="181"/>
      <c r="I168" s="50"/>
    </row>
    <row r="169" spans="3:9" ht="102" x14ac:dyDescent="0.2">
      <c r="C169" s="157"/>
      <c r="D169" s="157"/>
      <c r="E169" s="157"/>
      <c r="F169" s="182"/>
      <c r="G169" s="182"/>
      <c r="H169" s="182"/>
      <c r="I169" s="50"/>
    </row>
    <row r="170" spans="3:9" x14ac:dyDescent="0.2">
      <c r="C170" s="157"/>
      <c r="D170" s="157"/>
      <c r="E170" s="157"/>
      <c r="F170" s="157"/>
    </row>
    <row r="171" spans="3:9" x14ac:dyDescent="0.2">
      <c r="C171" s="157"/>
      <c r="D171" s="157"/>
      <c r="E171" s="157"/>
      <c r="F171" s="157"/>
    </row>
    <row r="172" spans="3:9" x14ac:dyDescent="0.2">
      <c r="C172" s="157"/>
      <c r="D172" s="157"/>
      <c r="E172" s="157"/>
      <c r="F172" s="157"/>
    </row>
    <row r="173" spans="3:9" x14ac:dyDescent="0.2">
      <c r="C173" s="157"/>
      <c r="D173" s="157"/>
      <c r="E173" s="157"/>
      <c r="F173" s="157"/>
    </row>
    <row r="174" spans="3:9" x14ac:dyDescent="0.2">
      <c r="C174" s="157"/>
      <c r="D174" s="157"/>
      <c r="E174" s="157"/>
      <c r="F174" s="157"/>
    </row>
    <row r="175" spans="3:9" x14ac:dyDescent="0.2">
      <c r="C175" s="157"/>
      <c r="D175" s="157"/>
      <c r="E175" s="157"/>
      <c r="F175" s="157"/>
    </row>
    <row r="176" spans="3:9" x14ac:dyDescent="0.2">
      <c r="C176" s="157"/>
      <c r="D176" s="157"/>
      <c r="E176" s="157"/>
      <c r="F176" s="157"/>
    </row>
    <row r="177" spans="3:6" x14ac:dyDescent="0.2">
      <c r="C177" s="157"/>
      <c r="D177" s="157"/>
      <c r="E177" s="157"/>
      <c r="F177" s="157"/>
    </row>
    <row r="178" spans="3:6" x14ac:dyDescent="0.2">
      <c r="C178" s="157"/>
      <c r="D178" s="157"/>
      <c r="E178" s="157"/>
      <c r="F178" s="157"/>
    </row>
    <row r="179" spans="3:6" x14ac:dyDescent="0.2">
      <c r="C179" s="157"/>
      <c r="D179" s="157"/>
      <c r="E179" s="157"/>
      <c r="F179" s="157"/>
    </row>
    <row r="180" spans="3:6" x14ac:dyDescent="0.2">
      <c r="C180" s="157"/>
      <c r="D180" s="157"/>
      <c r="E180" s="157"/>
      <c r="F180" s="157"/>
    </row>
    <row r="181" spans="3:6" x14ac:dyDescent="0.2">
      <c r="C181" s="157"/>
      <c r="D181" s="157"/>
      <c r="E181" s="157"/>
      <c r="F181" s="157"/>
    </row>
    <row r="182" spans="3:6" x14ac:dyDescent="0.2">
      <c r="C182" s="157"/>
      <c r="D182" s="157"/>
      <c r="E182" s="157"/>
      <c r="F182" s="157"/>
    </row>
    <row r="183" spans="3:6" x14ac:dyDescent="0.2">
      <c r="C183" s="157"/>
      <c r="D183" s="157"/>
      <c r="E183" s="157"/>
      <c r="F183" s="157"/>
    </row>
    <row r="184" spans="3:6" x14ac:dyDescent="0.2">
      <c r="C184" s="157"/>
      <c r="D184" s="157"/>
      <c r="E184" s="157"/>
      <c r="F184" s="157"/>
    </row>
    <row r="185" spans="3:6" x14ac:dyDescent="0.2">
      <c r="C185" s="157"/>
      <c r="D185" s="157"/>
      <c r="E185" s="157"/>
      <c r="F185" s="157"/>
    </row>
    <row r="186" spans="3:6" x14ac:dyDescent="0.2">
      <c r="C186" s="157"/>
      <c r="D186" s="157"/>
      <c r="E186" s="157"/>
      <c r="F186" s="157"/>
    </row>
    <row r="187" spans="3:6" x14ac:dyDescent="0.2">
      <c r="C187" s="157"/>
      <c r="D187" s="157"/>
      <c r="E187" s="157"/>
      <c r="F187" s="157"/>
    </row>
    <row r="188" spans="3:6" x14ac:dyDescent="0.2">
      <c r="C188" s="157"/>
      <c r="D188" s="157"/>
      <c r="E188" s="157"/>
      <c r="F188" s="157"/>
    </row>
    <row r="189" spans="3:6" x14ac:dyDescent="0.2">
      <c r="C189" s="157"/>
      <c r="D189" s="157"/>
      <c r="E189" s="157"/>
      <c r="F189" s="157"/>
    </row>
    <row r="190" spans="3:6" x14ac:dyDescent="0.2">
      <c r="C190" s="157"/>
      <c r="D190" s="157"/>
      <c r="E190" s="157"/>
      <c r="F190" s="157"/>
    </row>
    <row r="191" spans="3:6" x14ac:dyDescent="0.2">
      <c r="C191" s="157"/>
      <c r="D191" s="157"/>
      <c r="E191" s="157"/>
      <c r="F191" s="157"/>
    </row>
    <row r="192" spans="3:6" x14ac:dyDescent="0.2">
      <c r="C192" s="157"/>
      <c r="D192" s="157"/>
      <c r="E192" s="157"/>
      <c r="F192" s="157"/>
    </row>
    <row r="193" spans="3:6" x14ac:dyDescent="0.2">
      <c r="C193" s="157"/>
      <c r="D193" s="157"/>
      <c r="E193" s="157"/>
      <c r="F193" s="157"/>
    </row>
    <row r="194" spans="3:6" x14ac:dyDescent="0.2">
      <c r="C194" s="157"/>
      <c r="D194" s="157"/>
      <c r="E194" s="157"/>
      <c r="F194" s="157"/>
    </row>
    <row r="195" spans="3:6" x14ac:dyDescent="0.2">
      <c r="C195" s="157"/>
      <c r="D195" s="157"/>
      <c r="E195" s="157"/>
      <c r="F195" s="157"/>
    </row>
  </sheetData>
  <mergeCells count="10">
    <mergeCell ref="B1:J1"/>
    <mergeCell ref="B3:J3"/>
    <mergeCell ref="B4:J4"/>
    <mergeCell ref="B5:J5"/>
    <mergeCell ref="B6:B7"/>
    <mergeCell ref="C6:D6"/>
    <mergeCell ref="E6:E7"/>
    <mergeCell ref="F6:G6"/>
    <mergeCell ref="H6:H7"/>
    <mergeCell ref="I6:J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2025-04-02T20:37:53Z</dcterms:created>
  <dcterms:modified xsi:type="dcterms:W3CDTF">2025-04-02T20:40:04Z</dcterms:modified>
</cp:coreProperties>
</file>