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2\INGRESOS FISCALES PARA INTERNET 2022\Ingresos fiscales historio Internet\"/>
    </mc:Choice>
  </mc:AlternateContent>
  <xr:revisionPtr revIDLastSave="0" documentId="8_{1E8AC205-F856-4B5B-9839-AAD15EAA9D4E}" xr6:coauthVersionLast="47" xr6:coauthVersionMax="47" xr10:uidLastSave="{00000000-0000-0000-0000-000000000000}"/>
  <bookViews>
    <workbookView xWindow="-120" yWindow="-120" windowWidth="29040" windowHeight="15840" xr2:uid="{40A3773B-E101-427E-91B9-333083D37834}"/>
  </bookViews>
  <sheets>
    <sheet name="TESORERIA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TESORERIA!$B$3:$AD$101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TESORERIA!$3:$7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4" i="1" l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AB102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A100" i="1"/>
  <c r="Z100" i="1"/>
  <c r="Y100" i="1"/>
  <c r="X100" i="1"/>
  <c r="W100" i="1"/>
  <c r="W96" i="1" s="1"/>
  <c r="V100" i="1"/>
  <c r="U100" i="1"/>
  <c r="T100" i="1"/>
  <c r="S100" i="1"/>
  <c r="R100" i="1"/>
  <c r="Q100" i="1"/>
  <c r="Q96" i="1" s="1"/>
  <c r="P100" i="1"/>
  <c r="AB100" i="1" s="1"/>
  <c r="O100" i="1"/>
  <c r="AB99" i="1"/>
  <c r="AC99" i="1" s="1"/>
  <c r="AD99" i="1" s="1"/>
  <c r="O99" i="1"/>
  <c r="AB98" i="1"/>
  <c r="AC98" i="1" s="1"/>
  <c r="O98" i="1"/>
  <c r="AC97" i="1"/>
  <c r="AD97" i="1" s="1"/>
  <c r="AB97" i="1"/>
  <c r="AB96" i="1" s="1"/>
  <c r="O97" i="1"/>
  <c r="AA96" i="1"/>
  <c r="Z96" i="1"/>
  <c r="Y96" i="1"/>
  <c r="V96" i="1"/>
  <c r="U96" i="1"/>
  <c r="T96" i="1"/>
  <c r="S96" i="1"/>
  <c r="R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4" i="1"/>
  <c r="Z94" i="1"/>
  <c r="Z93" i="1" s="1"/>
  <c r="Y94" i="1"/>
  <c r="X94" i="1"/>
  <c r="W94" i="1"/>
  <c r="W93" i="1" s="1"/>
  <c r="V94" i="1"/>
  <c r="V93" i="1" s="1"/>
  <c r="U94" i="1"/>
  <c r="T94" i="1"/>
  <c r="T93" i="1" s="1"/>
  <c r="S94" i="1"/>
  <c r="R94" i="1"/>
  <c r="Q94" i="1"/>
  <c r="Q93" i="1" s="1"/>
  <c r="P94" i="1"/>
  <c r="P93" i="1" s="1"/>
  <c r="N94" i="1"/>
  <c r="N93" i="1" s="1"/>
  <c r="M94" i="1"/>
  <c r="L94" i="1"/>
  <c r="K94" i="1"/>
  <c r="K93" i="1" s="1"/>
  <c r="J94" i="1"/>
  <c r="J93" i="1" s="1"/>
  <c r="I94" i="1"/>
  <c r="H94" i="1"/>
  <c r="H93" i="1" s="1"/>
  <c r="G94" i="1"/>
  <c r="F94" i="1"/>
  <c r="E94" i="1"/>
  <c r="E93" i="1" s="1"/>
  <c r="D94" i="1"/>
  <c r="D93" i="1" s="1"/>
  <c r="C94" i="1"/>
  <c r="O94" i="1" s="1"/>
  <c r="AA93" i="1"/>
  <c r="Y93" i="1"/>
  <c r="X93" i="1"/>
  <c r="U93" i="1"/>
  <c r="S93" i="1"/>
  <c r="R93" i="1"/>
  <c r="O93" i="1"/>
  <c r="M93" i="1"/>
  <c r="L93" i="1"/>
  <c r="I93" i="1"/>
  <c r="G93" i="1"/>
  <c r="F93" i="1"/>
  <c r="C93" i="1"/>
  <c r="AB92" i="1"/>
  <c r="AC92" i="1" s="1"/>
  <c r="AD92" i="1" s="1"/>
  <c r="O92" i="1"/>
  <c r="AC91" i="1"/>
  <c r="AD91" i="1" s="1"/>
  <c r="AB91" i="1"/>
  <c r="O91" i="1"/>
  <c r="AA90" i="1"/>
  <c r="AA86" i="1" s="1"/>
  <c r="Z90" i="1"/>
  <c r="Y90" i="1"/>
  <c r="X90" i="1"/>
  <c r="X86" i="1" s="1"/>
  <c r="W90" i="1"/>
  <c r="V90" i="1"/>
  <c r="U90" i="1"/>
  <c r="U86" i="1" s="1"/>
  <c r="T90" i="1"/>
  <c r="S90" i="1"/>
  <c r="R90" i="1"/>
  <c r="Q90" i="1"/>
  <c r="P90" i="1"/>
  <c r="O90" i="1"/>
  <c r="O86" i="1" s="1"/>
  <c r="N90" i="1"/>
  <c r="M90" i="1"/>
  <c r="L90" i="1"/>
  <c r="K90" i="1"/>
  <c r="J90" i="1"/>
  <c r="I90" i="1"/>
  <c r="I86" i="1" s="1"/>
  <c r="H90" i="1"/>
  <c r="G90" i="1"/>
  <c r="F90" i="1"/>
  <c r="F86" i="1" s="1"/>
  <c r="E90" i="1"/>
  <c r="D90" i="1"/>
  <c r="C90" i="1"/>
  <c r="C86" i="1" s="1"/>
  <c r="AB89" i="1"/>
  <c r="O89" i="1"/>
  <c r="AC89" i="1" s="1"/>
  <c r="AB88" i="1"/>
  <c r="O88" i="1"/>
  <c r="O87" i="1" s="1"/>
  <c r="AA87" i="1"/>
  <c r="Z87" i="1"/>
  <c r="Z86" i="1" s="1"/>
  <c r="Y87" i="1"/>
  <c r="Y86" i="1" s="1"/>
  <c r="X87" i="1"/>
  <c r="W87" i="1"/>
  <c r="V87" i="1"/>
  <c r="U87" i="1"/>
  <c r="T87" i="1"/>
  <c r="T86" i="1" s="1"/>
  <c r="S87" i="1"/>
  <c r="S86" i="1" s="1"/>
  <c r="R87" i="1"/>
  <c r="Q87" i="1"/>
  <c r="Q86" i="1" s="1"/>
  <c r="P87" i="1"/>
  <c r="N87" i="1"/>
  <c r="N86" i="1" s="1"/>
  <c r="M87" i="1"/>
  <c r="M86" i="1" s="1"/>
  <c r="L87" i="1"/>
  <c r="K87" i="1"/>
  <c r="K86" i="1" s="1"/>
  <c r="J87" i="1"/>
  <c r="I87" i="1"/>
  <c r="H87" i="1"/>
  <c r="H86" i="1" s="1"/>
  <c r="G87" i="1"/>
  <c r="G86" i="1" s="1"/>
  <c r="F87" i="1"/>
  <c r="E87" i="1"/>
  <c r="D87" i="1"/>
  <c r="C87" i="1"/>
  <c r="W86" i="1"/>
  <c r="V86" i="1"/>
  <c r="R86" i="1"/>
  <c r="P86" i="1"/>
  <c r="L86" i="1"/>
  <c r="J86" i="1"/>
  <c r="E86" i="1"/>
  <c r="D86" i="1"/>
  <c r="AA85" i="1"/>
  <c r="AA83" i="1" s="1"/>
  <c r="Z85" i="1"/>
  <c r="Y85" i="1"/>
  <c r="X85" i="1"/>
  <c r="W85" i="1"/>
  <c r="V85" i="1"/>
  <c r="U85" i="1"/>
  <c r="U83" i="1" s="1"/>
  <c r="T85" i="1"/>
  <c r="S85" i="1"/>
  <c r="R85" i="1"/>
  <c r="Q85" i="1"/>
  <c r="P85" i="1"/>
  <c r="AB85" i="1" s="1"/>
  <c r="N85" i="1"/>
  <c r="M85" i="1"/>
  <c r="L85" i="1"/>
  <c r="K85" i="1"/>
  <c r="J85" i="1"/>
  <c r="I85" i="1"/>
  <c r="I83" i="1" s="1"/>
  <c r="H85" i="1"/>
  <c r="G85" i="1"/>
  <c r="F85" i="1"/>
  <c r="E85" i="1"/>
  <c r="D85" i="1"/>
  <c r="C85" i="1"/>
  <c r="C83" i="1" s="1"/>
  <c r="AA84" i="1"/>
  <c r="Z84" i="1"/>
  <c r="Y84" i="1"/>
  <c r="X84" i="1"/>
  <c r="X83" i="1" s="1"/>
  <c r="W84" i="1"/>
  <c r="V84" i="1"/>
  <c r="U84" i="1"/>
  <c r="T84" i="1"/>
  <c r="S84" i="1"/>
  <c r="R84" i="1"/>
  <c r="R83" i="1" s="1"/>
  <c r="Q84" i="1"/>
  <c r="P84" i="1"/>
  <c r="AB84" i="1" s="1"/>
  <c r="AB83" i="1" s="1"/>
  <c r="N84" i="1"/>
  <c r="M84" i="1"/>
  <c r="M83" i="1" s="1"/>
  <c r="L84" i="1"/>
  <c r="L83" i="1" s="1"/>
  <c r="K84" i="1"/>
  <c r="J84" i="1"/>
  <c r="I84" i="1"/>
  <c r="H84" i="1"/>
  <c r="G84" i="1"/>
  <c r="G83" i="1" s="1"/>
  <c r="G81" i="1" s="1"/>
  <c r="F84" i="1"/>
  <c r="F83" i="1" s="1"/>
  <c r="E84" i="1"/>
  <c r="D84" i="1"/>
  <c r="C84" i="1"/>
  <c r="Z83" i="1"/>
  <c r="W83" i="1"/>
  <c r="W81" i="1" s="1"/>
  <c r="V83" i="1"/>
  <c r="T83" i="1"/>
  <c r="Q83" i="1"/>
  <c r="Q81" i="1" s="1"/>
  <c r="P83" i="1"/>
  <c r="N83" i="1"/>
  <c r="K83" i="1"/>
  <c r="K81" i="1" s="1"/>
  <c r="J83" i="1"/>
  <c r="H83" i="1"/>
  <c r="E83" i="1"/>
  <c r="E81" i="1" s="1"/>
  <c r="D83" i="1"/>
  <c r="AB82" i="1"/>
  <c r="AA82" i="1"/>
  <c r="AA81" i="1" s="1"/>
  <c r="Z82" i="1"/>
  <c r="Z81" i="1" s="1"/>
  <c r="Y82" i="1"/>
  <c r="X82" i="1"/>
  <c r="X81" i="1" s="1"/>
  <c r="W82" i="1"/>
  <c r="V82" i="1"/>
  <c r="U82" i="1"/>
  <c r="U81" i="1" s="1"/>
  <c r="T82" i="1"/>
  <c r="T81" i="1" s="1"/>
  <c r="S82" i="1"/>
  <c r="R82" i="1"/>
  <c r="R81" i="1" s="1"/>
  <c r="Q82" i="1"/>
  <c r="P82" i="1"/>
  <c r="N82" i="1"/>
  <c r="N81" i="1" s="1"/>
  <c r="M82" i="1"/>
  <c r="L82" i="1"/>
  <c r="L81" i="1" s="1"/>
  <c r="K82" i="1"/>
  <c r="J82" i="1"/>
  <c r="I82" i="1"/>
  <c r="I81" i="1" s="1"/>
  <c r="H82" i="1"/>
  <c r="H81" i="1" s="1"/>
  <c r="G82" i="1"/>
  <c r="F82" i="1"/>
  <c r="F81" i="1" s="1"/>
  <c r="E82" i="1"/>
  <c r="D82" i="1"/>
  <c r="C82" i="1"/>
  <c r="C81" i="1" s="1"/>
  <c r="V81" i="1"/>
  <c r="V75" i="1" s="1"/>
  <c r="P81" i="1"/>
  <c r="M81" i="1"/>
  <c r="J81" i="1"/>
  <c r="D81" i="1"/>
  <c r="AA80" i="1"/>
  <c r="Z80" i="1"/>
  <c r="Y80" i="1"/>
  <c r="X80" i="1"/>
  <c r="W80" i="1"/>
  <c r="W78" i="1" s="1"/>
  <c r="W75" i="1" s="1"/>
  <c r="V80" i="1"/>
  <c r="U80" i="1"/>
  <c r="T80" i="1"/>
  <c r="S80" i="1"/>
  <c r="R80" i="1"/>
  <c r="Q80" i="1"/>
  <c r="Q78" i="1" s="1"/>
  <c r="P80" i="1"/>
  <c r="AB80" i="1" s="1"/>
  <c r="N80" i="1"/>
  <c r="M80" i="1"/>
  <c r="L80" i="1"/>
  <c r="K80" i="1"/>
  <c r="K78" i="1" s="1"/>
  <c r="K75" i="1" s="1"/>
  <c r="J80" i="1"/>
  <c r="I80" i="1"/>
  <c r="H80" i="1"/>
  <c r="G80" i="1"/>
  <c r="F80" i="1"/>
  <c r="E80" i="1"/>
  <c r="E78" i="1" s="1"/>
  <c r="D80" i="1"/>
  <c r="D78" i="1" s="1"/>
  <c r="D75" i="1" s="1"/>
  <c r="C80" i="1"/>
  <c r="AA79" i="1"/>
  <c r="AA78" i="1" s="1"/>
  <c r="AA75" i="1" s="1"/>
  <c r="Z79" i="1"/>
  <c r="Y79" i="1"/>
  <c r="X79" i="1"/>
  <c r="X78" i="1" s="1"/>
  <c r="W79" i="1"/>
  <c r="V79" i="1"/>
  <c r="U79" i="1"/>
  <c r="U78" i="1" s="1"/>
  <c r="U75" i="1" s="1"/>
  <c r="T79" i="1"/>
  <c r="S79" i="1"/>
  <c r="R79" i="1"/>
  <c r="R78" i="1" s="1"/>
  <c r="Q79" i="1"/>
  <c r="P79" i="1"/>
  <c r="AB79" i="1" s="1"/>
  <c r="N79" i="1"/>
  <c r="M79" i="1"/>
  <c r="L79" i="1"/>
  <c r="L78" i="1" s="1"/>
  <c r="K79" i="1"/>
  <c r="J79" i="1"/>
  <c r="I79" i="1"/>
  <c r="I78" i="1" s="1"/>
  <c r="I75" i="1" s="1"/>
  <c r="H79" i="1"/>
  <c r="G79" i="1"/>
  <c r="F79" i="1"/>
  <c r="F78" i="1" s="1"/>
  <c r="E79" i="1"/>
  <c r="D79" i="1"/>
  <c r="C79" i="1"/>
  <c r="C78" i="1" s="1"/>
  <c r="C75" i="1" s="1"/>
  <c r="AB78" i="1"/>
  <c r="Y78" i="1"/>
  <c r="V78" i="1"/>
  <c r="S78" i="1"/>
  <c r="P78" i="1"/>
  <c r="P75" i="1" s="1"/>
  <c r="M78" i="1"/>
  <c r="M75" i="1" s="1"/>
  <c r="J78" i="1"/>
  <c r="J75" i="1" s="1"/>
  <c r="G78" i="1"/>
  <c r="AB77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AC76" i="1"/>
  <c r="AD76" i="1" s="1"/>
  <c r="AB76" i="1"/>
  <c r="AA74" i="1"/>
  <c r="Z74" i="1"/>
  <c r="Z73" i="1" s="1"/>
  <c r="Y74" i="1"/>
  <c r="Y73" i="1" s="1"/>
  <c r="X74" i="1"/>
  <c r="W74" i="1"/>
  <c r="W73" i="1" s="1"/>
  <c r="W72" i="1" s="1"/>
  <c r="W68" i="1" s="1"/>
  <c r="V74" i="1"/>
  <c r="U74" i="1"/>
  <c r="T74" i="1"/>
  <c r="T73" i="1" s="1"/>
  <c r="S74" i="1"/>
  <c r="S73" i="1" s="1"/>
  <c r="R74" i="1"/>
  <c r="Q74" i="1"/>
  <c r="Q73" i="1" s="1"/>
  <c r="P74" i="1"/>
  <c r="N74" i="1"/>
  <c r="M74" i="1"/>
  <c r="M73" i="1" s="1"/>
  <c r="L74" i="1"/>
  <c r="K74" i="1"/>
  <c r="J74" i="1"/>
  <c r="I74" i="1"/>
  <c r="H74" i="1"/>
  <c r="G74" i="1"/>
  <c r="G73" i="1" s="1"/>
  <c r="F74" i="1"/>
  <c r="E74" i="1"/>
  <c r="D74" i="1"/>
  <c r="C74" i="1"/>
  <c r="AA73" i="1"/>
  <c r="X73" i="1"/>
  <c r="V73" i="1"/>
  <c r="U73" i="1"/>
  <c r="R73" i="1"/>
  <c r="P73" i="1"/>
  <c r="N73" i="1"/>
  <c r="L73" i="1"/>
  <c r="K73" i="1"/>
  <c r="K72" i="1" s="1"/>
  <c r="J73" i="1"/>
  <c r="I73" i="1"/>
  <c r="H73" i="1"/>
  <c r="F73" i="1"/>
  <c r="E73" i="1"/>
  <c r="D73" i="1"/>
  <c r="C73" i="1"/>
  <c r="AA72" i="1"/>
  <c r="U72" i="1"/>
  <c r="I72" i="1"/>
  <c r="C72" i="1"/>
  <c r="AA71" i="1"/>
  <c r="Z71" i="1"/>
  <c r="Y71" i="1"/>
  <c r="X71" i="1"/>
  <c r="X69" i="1" s="1"/>
  <c r="W71" i="1"/>
  <c r="V71" i="1"/>
  <c r="U71" i="1"/>
  <c r="T71" i="1"/>
  <c r="S71" i="1"/>
  <c r="R71" i="1"/>
  <c r="R69" i="1" s="1"/>
  <c r="Q71" i="1"/>
  <c r="Q69" i="1" s="1"/>
  <c r="P71" i="1"/>
  <c r="N71" i="1"/>
  <c r="M71" i="1"/>
  <c r="L71" i="1"/>
  <c r="L69" i="1" s="1"/>
  <c r="K71" i="1"/>
  <c r="K69" i="1" s="1"/>
  <c r="J71" i="1"/>
  <c r="I71" i="1"/>
  <c r="H71" i="1"/>
  <c r="G71" i="1"/>
  <c r="F71" i="1"/>
  <c r="F69" i="1" s="1"/>
  <c r="E71" i="1"/>
  <c r="D71" i="1"/>
  <c r="C71" i="1"/>
  <c r="O71" i="1" s="1"/>
  <c r="AA70" i="1"/>
  <c r="Z70" i="1"/>
  <c r="Y70" i="1"/>
  <c r="Y69" i="1" s="1"/>
  <c r="X70" i="1"/>
  <c r="W70" i="1"/>
  <c r="V70" i="1"/>
  <c r="V69" i="1" s="1"/>
  <c r="U70" i="1"/>
  <c r="T70" i="1"/>
  <c r="S70" i="1"/>
  <c r="S69" i="1" s="1"/>
  <c r="R70" i="1"/>
  <c r="Q70" i="1"/>
  <c r="P70" i="1"/>
  <c r="P69" i="1" s="1"/>
  <c r="N70" i="1"/>
  <c r="M70" i="1"/>
  <c r="M69" i="1" s="1"/>
  <c r="L70" i="1"/>
  <c r="K70" i="1"/>
  <c r="J70" i="1"/>
  <c r="J69" i="1" s="1"/>
  <c r="I70" i="1"/>
  <c r="H70" i="1"/>
  <c r="G70" i="1"/>
  <c r="G69" i="1" s="1"/>
  <c r="F70" i="1"/>
  <c r="E70" i="1"/>
  <c r="D70" i="1"/>
  <c r="D69" i="1" s="1"/>
  <c r="C70" i="1"/>
  <c r="Z69" i="1"/>
  <c r="W69" i="1"/>
  <c r="T69" i="1"/>
  <c r="N69" i="1"/>
  <c r="H69" i="1"/>
  <c r="E69" i="1"/>
  <c r="AA67" i="1"/>
  <c r="Z67" i="1"/>
  <c r="Y67" i="1"/>
  <c r="X67" i="1"/>
  <c r="W67" i="1"/>
  <c r="V67" i="1"/>
  <c r="U67" i="1"/>
  <c r="T67" i="1"/>
  <c r="S67" i="1"/>
  <c r="R67" i="1"/>
  <c r="Q67" i="1"/>
  <c r="P67" i="1"/>
  <c r="AB67" i="1" s="1"/>
  <c r="AC67" i="1" s="1"/>
  <c r="AD67" i="1" s="1"/>
  <c r="O67" i="1"/>
  <c r="L67" i="1"/>
  <c r="K67" i="1"/>
  <c r="J67" i="1"/>
  <c r="I67" i="1"/>
  <c r="H67" i="1"/>
  <c r="G67" i="1"/>
  <c r="F67" i="1"/>
  <c r="E67" i="1"/>
  <c r="D67" i="1"/>
  <c r="C67" i="1"/>
  <c r="AA65" i="1"/>
  <c r="Z65" i="1"/>
  <c r="Y65" i="1"/>
  <c r="Y61" i="1" s="1"/>
  <c r="X65" i="1"/>
  <c r="W65" i="1"/>
  <c r="V65" i="1"/>
  <c r="U65" i="1"/>
  <c r="T65" i="1"/>
  <c r="S65" i="1"/>
  <c r="S61" i="1" s="1"/>
  <c r="R65" i="1"/>
  <c r="Q65" i="1"/>
  <c r="P65" i="1"/>
  <c r="AB65" i="1" s="1"/>
  <c r="N65" i="1"/>
  <c r="M65" i="1"/>
  <c r="L65" i="1"/>
  <c r="K65" i="1"/>
  <c r="J65" i="1"/>
  <c r="I65" i="1"/>
  <c r="H65" i="1"/>
  <c r="G65" i="1"/>
  <c r="G61" i="1" s="1"/>
  <c r="F65" i="1"/>
  <c r="E65" i="1"/>
  <c r="D65" i="1"/>
  <c r="C65" i="1"/>
  <c r="AA64" i="1"/>
  <c r="Z64" i="1"/>
  <c r="Y64" i="1"/>
  <c r="Y62" i="1" s="1"/>
  <c r="X64" i="1"/>
  <c r="W64" i="1"/>
  <c r="V64" i="1"/>
  <c r="U64" i="1"/>
  <c r="T64" i="1"/>
  <c r="S64" i="1"/>
  <c r="S62" i="1" s="1"/>
  <c r="R64" i="1"/>
  <c r="Q64" i="1"/>
  <c r="P64" i="1"/>
  <c r="AB64" i="1" s="1"/>
  <c r="AC64" i="1" s="1"/>
  <c r="N64" i="1"/>
  <c r="M64" i="1"/>
  <c r="M62" i="1" s="1"/>
  <c r="L64" i="1"/>
  <c r="K64" i="1"/>
  <c r="J64" i="1"/>
  <c r="I64" i="1"/>
  <c r="H64" i="1"/>
  <c r="G64" i="1"/>
  <c r="G62" i="1" s="1"/>
  <c r="F64" i="1"/>
  <c r="E64" i="1"/>
  <c r="D64" i="1"/>
  <c r="C64" i="1"/>
  <c r="O64" i="1" s="1"/>
  <c r="AA63" i="1"/>
  <c r="Z63" i="1"/>
  <c r="Z62" i="1" s="1"/>
  <c r="Z61" i="1" s="1"/>
  <c r="Y63" i="1"/>
  <c r="X63" i="1"/>
  <c r="W63" i="1"/>
  <c r="W62" i="1" s="1"/>
  <c r="W61" i="1" s="1"/>
  <c r="V63" i="1"/>
  <c r="U63" i="1"/>
  <c r="T63" i="1"/>
  <c r="T62" i="1" s="1"/>
  <c r="T61" i="1" s="1"/>
  <c r="S63" i="1"/>
  <c r="R63" i="1"/>
  <c r="Q63" i="1"/>
  <c r="Q62" i="1" s="1"/>
  <c r="Q61" i="1" s="1"/>
  <c r="P63" i="1"/>
  <c r="N63" i="1"/>
  <c r="N62" i="1" s="1"/>
  <c r="N61" i="1" s="1"/>
  <c r="M63" i="1"/>
  <c r="L63" i="1"/>
  <c r="K63" i="1"/>
  <c r="K62" i="1" s="1"/>
  <c r="K61" i="1" s="1"/>
  <c r="J63" i="1"/>
  <c r="J62" i="1" s="1"/>
  <c r="I63" i="1"/>
  <c r="H63" i="1"/>
  <c r="H62" i="1" s="1"/>
  <c r="H61" i="1" s="1"/>
  <c r="G63" i="1"/>
  <c r="F63" i="1"/>
  <c r="E63" i="1"/>
  <c r="E62" i="1" s="1"/>
  <c r="E61" i="1" s="1"/>
  <c r="D63" i="1"/>
  <c r="D62" i="1" s="1"/>
  <c r="C63" i="1"/>
  <c r="AA62" i="1"/>
  <c r="AA61" i="1" s="1"/>
  <c r="X62" i="1"/>
  <c r="X61" i="1" s="1"/>
  <c r="U62" i="1"/>
  <c r="U61" i="1" s="1"/>
  <c r="U66" i="1" s="1"/>
  <c r="R62" i="1"/>
  <c r="R61" i="1" s="1"/>
  <c r="L62" i="1"/>
  <c r="L61" i="1" s="1"/>
  <c r="I62" i="1"/>
  <c r="F62" i="1"/>
  <c r="C62" i="1"/>
  <c r="M61" i="1"/>
  <c r="J61" i="1"/>
  <c r="I61" i="1"/>
  <c r="F61" i="1"/>
  <c r="D61" i="1"/>
  <c r="C61" i="1"/>
  <c r="AB60" i="1"/>
  <c r="AC60" i="1" s="1"/>
  <c r="O60" i="1"/>
  <c r="AA59" i="1"/>
  <c r="Z59" i="1"/>
  <c r="Z58" i="1" s="1"/>
  <c r="Y59" i="1"/>
  <c r="X59" i="1"/>
  <c r="X58" i="1" s="1"/>
  <c r="W59" i="1"/>
  <c r="V59" i="1"/>
  <c r="V58" i="1" s="1"/>
  <c r="U59" i="1"/>
  <c r="U58" i="1" s="1"/>
  <c r="T59" i="1"/>
  <c r="S59" i="1"/>
  <c r="S58" i="1" s="1"/>
  <c r="R59" i="1"/>
  <c r="R58" i="1" s="1"/>
  <c r="Q59" i="1"/>
  <c r="P59" i="1"/>
  <c r="AB59" i="1" s="1"/>
  <c r="AC59" i="1" s="1"/>
  <c r="O59" i="1"/>
  <c r="AA58" i="1"/>
  <c r="T58" i="1"/>
  <c r="Q58" i="1"/>
  <c r="AB58" i="1" s="1"/>
  <c r="P58" i="1"/>
  <c r="O58" i="1"/>
  <c r="AA57" i="1"/>
  <c r="Z57" i="1"/>
  <c r="Y57" i="1"/>
  <c r="X57" i="1"/>
  <c r="W57" i="1"/>
  <c r="V57" i="1"/>
  <c r="U57" i="1"/>
  <c r="T57" i="1"/>
  <c r="S57" i="1"/>
  <c r="R57" i="1"/>
  <c r="Q57" i="1"/>
  <c r="P57" i="1"/>
  <c r="AB57" i="1" s="1"/>
  <c r="AC57" i="1" s="1"/>
  <c r="O57" i="1"/>
  <c r="AC56" i="1"/>
  <c r="AB56" i="1"/>
  <c r="O56" i="1"/>
  <c r="AC55" i="1"/>
  <c r="AB55" i="1"/>
  <c r="AA55" i="1"/>
  <c r="Z55" i="1"/>
  <c r="Z54" i="1" s="1"/>
  <c r="Y55" i="1"/>
  <c r="Y54" i="1" s="1"/>
  <c r="Y49" i="1" s="1"/>
  <c r="Y48" i="1" s="1"/>
  <c r="X55" i="1"/>
  <c r="V55" i="1"/>
  <c r="V54" i="1" s="1"/>
  <c r="U55" i="1"/>
  <c r="T55" i="1"/>
  <c r="T54" i="1" s="1"/>
  <c r="S55" i="1"/>
  <c r="S54" i="1" s="1"/>
  <c r="R55" i="1"/>
  <c r="Q55" i="1"/>
  <c r="P55" i="1"/>
  <c r="P54" i="1" s="1"/>
  <c r="N55" i="1"/>
  <c r="M55" i="1"/>
  <c r="M54" i="1" s="1"/>
  <c r="L55" i="1"/>
  <c r="K55" i="1"/>
  <c r="K54" i="1" s="1"/>
  <c r="J55" i="1"/>
  <c r="J54" i="1" s="1"/>
  <c r="I55" i="1"/>
  <c r="H55" i="1"/>
  <c r="H54" i="1" s="1"/>
  <c r="G55" i="1"/>
  <c r="G54" i="1" s="1"/>
  <c r="G49" i="1" s="1"/>
  <c r="G48" i="1" s="1"/>
  <c r="F55" i="1"/>
  <c r="E55" i="1"/>
  <c r="E54" i="1" s="1"/>
  <c r="D55" i="1"/>
  <c r="D54" i="1" s="1"/>
  <c r="C55" i="1"/>
  <c r="AC54" i="1"/>
  <c r="AB54" i="1"/>
  <c r="AA54" i="1"/>
  <c r="X54" i="1"/>
  <c r="W54" i="1"/>
  <c r="U54" i="1"/>
  <c r="R54" i="1"/>
  <c r="Q54" i="1"/>
  <c r="N54" i="1"/>
  <c r="L54" i="1"/>
  <c r="I54" i="1"/>
  <c r="F54" i="1"/>
  <c r="C54" i="1"/>
  <c r="AB53" i="1"/>
  <c r="O53" i="1"/>
  <c r="Y52" i="1"/>
  <c r="Y50" i="1" s="1"/>
  <c r="X52" i="1"/>
  <c r="W52" i="1"/>
  <c r="V52" i="1"/>
  <c r="V50" i="1" s="1"/>
  <c r="V49" i="1" s="1"/>
  <c r="V48" i="1" s="1"/>
  <c r="U52" i="1"/>
  <c r="T52" i="1"/>
  <c r="S52" i="1"/>
  <c r="S50" i="1" s="1"/>
  <c r="S49" i="1" s="1"/>
  <c r="S48" i="1" s="1"/>
  <c r="R52" i="1"/>
  <c r="Q52" i="1"/>
  <c r="P52" i="1"/>
  <c r="P50" i="1" s="1"/>
  <c r="P49" i="1" s="1"/>
  <c r="P48" i="1" s="1"/>
  <c r="O52" i="1"/>
  <c r="AA51" i="1"/>
  <c r="AA50" i="1" s="1"/>
  <c r="AA49" i="1" s="1"/>
  <c r="AA48" i="1" s="1"/>
  <c r="Z51" i="1"/>
  <c r="O51" i="1"/>
  <c r="Z50" i="1"/>
  <c r="X50" i="1"/>
  <c r="W50" i="1"/>
  <c r="W49" i="1" s="1"/>
  <c r="W48" i="1" s="1"/>
  <c r="U50" i="1"/>
  <c r="T50" i="1"/>
  <c r="R50" i="1"/>
  <c r="R49" i="1" s="1"/>
  <c r="R48" i="1" s="1"/>
  <c r="Q50" i="1"/>
  <c r="Q49" i="1" s="1"/>
  <c r="Q48" i="1" s="1"/>
  <c r="O50" i="1"/>
  <c r="N50" i="1"/>
  <c r="N49" i="1" s="1"/>
  <c r="N48" i="1" s="1"/>
  <c r="M50" i="1"/>
  <c r="L50" i="1"/>
  <c r="K50" i="1"/>
  <c r="J50" i="1"/>
  <c r="I50" i="1"/>
  <c r="I49" i="1" s="1"/>
  <c r="I48" i="1" s="1"/>
  <c r="H50" i="1"/>
  <c r="G50" i="1"/>
  <c r="F50" i="1"/>
  <c r="E50" i="1"/>
  <c r="D50" i="1"/>
  <c r="C50" i="1"/>
  <c r="X49" i="1"/>
  <c r="U49" i="1"/>
  <c r="U48" i="1" s="1"/>
  <c r="M49" i="1"/>
  <c r="L49" i="1"/>
  <c r="L48" i="1" s="1"/>
  <c r="J49" i="1"/>
  <c r="F49" i="1"/>
  <c r="F48" i="1" s="1"/>
  <c r="D49" i="1"/>
  <c r="C49" i="1"/>
  <c r="C48" i="1" s="1"/>
  <c r="M48" i="1"/>
  <c r="J48" i="1"/>
  <c r="D48" i="1"/>
  <c r="AB47" i="1"/>
  <c r="AC47" i="1" s="1"/>
  <c r="O47" i="1"/>
  <c r="AD46" i="1"/>
  <c r="AC46" i="1"/>
  <c r="AB46" i="1"/>
  <c r="O46" i="1"/>
  <c r="V45" i="1"/>
  <c r="V44" i="1" s="1"/>
  <c r="U45" i="1"/>
  <c r="T45" i="1"/>
  <c r="T44" i="1" s="1"/>
  <c r="S45" i="1"/>
  <c r="S44" i="1" s="1"/>
  <c r="R45" i="1"/>
  <c r="Q45" i="1"/>
  <c r="P45" i="1"/>
  <c r="P44" i="1" s="1"/>
  <c r="O45" i="1"/>
  <c r="AA44" i="1"/>
  <c r="Z44" i="1"/>
  <c r="Y44" i="1"/>
  <c r="X44" i="1"/>
  <c r="W44" i="1"/>
  <c r="U44" i="1"/>
  <c r="R44" i="1"/>
  <c r="Q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C43" i="1"/>
  <c r="AB43" i="1"/>
  <c r="O43" i="1"/>
  <c r="AA42" i="1"/>
  <c r="AA41" i="1" s="1"/>
  <c r="Z42" i="1"/>
  <c r="Y42" i="1"/>
  <c r="X42" i="1"/>
  <c r="X41" i="1" s="1"/>
  <c r="W42" i="1"/>
  <c r="V42" i="1"/>
  <c r="U42" i="1"/>
  <c r="U41" i="1" s="1"/>
  <c r="T42" i="1"/>
  <c r="S42" i="1"/>
  <c r="R42" i="1"/>
  <c r="R41" i="1" s="1"/>
  <c r="Q42" i="1"/>
  <c r="P42" i="1"/>
  <c r="P41" i="1" s="1"/>
  <c r="N42" i="1"/>
  <c r="M42" i="1"/>
  <c r="L42" i="1"/>
  <c r="L41" i="1" s="1"/>
  <c r="K42" i="1"/>
  <c r="J42" i="1"/>
  <c r="J41" i="1" s="1"/>
  <c r="I42" i="1"/>
  <c r="I41" i="1" s="1"/>
  <c r="H42" i="1"/>
  <c r="G42" i="1"/>
  <c r="F42" i="1"/>
  <c r="F41" i="1" s="1"/>
  <c r="E42" i="1"/>
  <c r="D42" i="1"/>
  <c r="C42" i="1"/>
  <c r="C41" i="1" s="1"/>
  <c r="Z41" i="1"/>
  <c r="Y41" i="1"/>
  <c r="W41" i="1"/>
  <c r="V41" i="1"/>
  <c r="T41" i="1"/>
  <c r="S41" i="1"/>
  <c r="Q41" i="1"/>
  <c r="N41" i="1"/>
  <c r="M41" i="1"/>
  <c r="K41" i="1"/>
  <c r="H41" i="1"/>
  <c r="G41" i="1"/>
  <c r="E41" i="1"/>
  <c r="D41" i="1"/>
  <c r="AC40" i="1"/>
  <c r="AB40" i="1"/>
  <c r="O40" i="1"/>
  <c r="AA39" i="1"/>
  <c r="Z39" i="1"/>
  <c r="Z37" i="1" s="1"/>
  <c r="Y39" i="1"/>
  <c r="X39" i="1"/>
  <c r="W39" i="1"/>
  <c r="W37" i="1" s="1"/>
  <c r="V39" i="1"/>
  <c r="U39" i="1"/>
  <c r="U37" i="1" s="1"/>
  <c r="T39" i="1"/>
  <c r="S39" i="1"/>
  <c r="R39" i="1"/>
  <c r="Q39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C37" i="1" s="1"/>
  <c r="AA38" i="1"/>
  <c r="Z38" i="1"/>
  <c r="Y38" i="1"/>
  <c r="X38" i="1"/>
  <c r="V38" i="1"/>
  <c r="U38" i="1"/>
  <c r="T38" i="1"/>
  <c r="S38" i="1"/>
  <c r="R38" i="1"/>
  <c r="Q38" i="1"/>
  <c r="Q37" i="1" s="1"/>
  <c r="P38" i="1"/>
  <c r="N38" i="1"/>
  <c r="M38" i="1"/>
  <c r="L38" i="1"/>
  <c r="L37" i="1" s="1"/>
  <c r="K38" i="1"/>
  <c r="K37" i="1" s="1"/>
  <c r="J38" i="1"/>
  <c r="I38" i="1"/>
  <c r="H38" i="1"/>
  <c r="G38" i="1"/>
  <c r="F38" i="1"/>
  <c r="E38" i="1"/>
  <c r="E37" i="1" s="1"/>
  <c r="D38" i="1"/>
  <c r="C38" i="1"/>
  <c r="O38" i="1" s="1"/>
  <c r="AA37" i="1"/>
  <c r="Y37" i="1"/>
  <c r="Y31" i="1" s="1"/>
  <c r="Y30" i="1" s="1"/>
  <c r="X37" i="1"/>
  <c r="V37" i="1"/>
  <c r="S37" i="1"/>
  <c r="R37" i="1"/>
  <c r="P37" i="1"/>
  <c r="P31" i="1" s="1"/>
  <c r="M37" i="1"/>
  <c r="J37" i="1"/>
  <c r="I37" i="1"/>
  <c r="G37" i="1"/>
  <c r="F37" i="1"/>
  <c r="D37" i="1"/>
  <c r="AB36" i="1"/>
  <c r="AC36" i="1" s="1"/>
  <c r="AD36" i="1" s="1"/>
  <c r="O36" i="1"/>
  <c r="AA35" i="1"/>
  <c r="Z35" i="1"/>
  <c r="Y35" i="1"/>
  <c r="X35" i="1"/>
  <c r="W35" i="1"/>
  <c r="V35" i="1"/>
  <c r="U35" i="1"/>
  <c r="T35" i="1"/>
  <c r="S35" i="1"/>
  <c r="R35" i="1"/>
  <c r="Q35" i="1"/>
  <c r="P35" i="1"/>
  <c r="G35" i="1"/>
  <c r="F35" i="1"/>
  <c r="E35" i="1"/>
  <c r="E32" i="1" s="1"/>
  <c r="E31" i="1" s="1"/>
  <c r="E30" i="1" s="1"/>
  <c r="D35" i="1"/>
  <c r="O35" i="1" s="1"/>
  <c r="C35" i="1"/>
  <c r="AA34" i="1"/>
  <c r="Z34" i="1"/>
  <c r="Y34" i="1"/>
  <c r="X34" i="1"/>
  <c r="W34" i="1"/>
  <c r="V34" i="1"/>
  <c r="U34" i="1"/>
  <c r="T34" i="1"/>
  <c r="S34" i="1"/>
  <c r="R34" i="1"/>
  <c r="Q34" i="1"/>
  <c r="P34" i="1"/>
  <c r="G34" i="1"/>
  <c r="O34" i="1" s="1"/>
  <c r="F34" i="1"/>
  <c r="E34" i="1"/>
  <c r="D34" i="1"/>
  <c r="C34" i="1"/>
  <c r="AA33" i="1"/>
  <c r="Z33" i="1"/>
  <c r="Y33" i="1"/>
  <c r="X33" i="1"/>
  <c r="X32" i="1" s="1"/>
  <c r="X31" i="1" s="1"/>
  <c r="X30" i="1" s="1"/>
  <c r="W33" i="1"/>
  <c r="W32" i="1" s="1"/>
  <c r="W31" i="1" s="1"/>
  <c r="W30" i="1" s="1"/>
  <c r="V33" i="1"/>
  <c r="U33" i="1"/>
  <c r="U32" i="1" s="1"/>
  <c r="U31" i="1" s="1"/>
  <c r="U30" i="1" s="1"/>
  <c r="T33" i="1"/>
  <c r="S33" i="1"/>
  <c r="R33" i="1"/>
  <c r="R32" i="1" s="1"/>
  <c r="R31" i="1" s="1"/>
  <c r="R30" i="1" s="1"/>
  <c r="Q33" i="1"/>
  <c r="Q32" i="1" s="1"/>
  <c r="Q31" i="1" s="1"/>
  <c r="Q30" i="1" s="1"/>
  <c r="P33" i="1"/>
  <c r="K33" i="1"/>
  <c r="J33" i="1"/>
  <c r="I33" i="1"/>
  <c r="H33" i="1"/>
  <c r="H32" i="1" s="1"/>
  <c r="G33" i="1"/>
  <c r="F33" i="1"/>
  <c r="O33" i="1" s="1"/>
  <c r="E33" i="1"/>
  <c r="D33" i="1"/>
  <c r="C33" i="1"/>
  <c r="AA32" i="1"/>
  <c r="Y32" i="1"/>
  <c r="V32" i="1"/>
  <c r="S32" i="1"/>
  <c r="S31" i="1" s="1"/>
  <c r="S30" i="1" s="1"/>
  <c r="P32" i="1"/>
  <c r="N32" i="1"/>
  <c r="M32" i="1"/>
  <c r="L32" i="1"/>
  <c r="K32" i="1"/>
  <c r="K31" i="1" s="1"/>
  <c r="K30" i="1" s="1"/>
  <c r="J32" i="1"/>
  <c r="J31" i="1" s="1"/>
  <c r="J30" i="1" s="1"/>
  <c r="I32" i="1"/>
  <c r="I31" i="1" s="1"/>
  <c r="I30" i="1" s="1"/>
  <c r="G32" i="1"/>
  <c r="F32" i="1"/>
  <c r="F31" i="1" s="1"/>
  <c r="F30" i="1" s="1"/>
  <c r="C32" i="1"/>
  <c r="C31" i="1" s="1"/>
  <c r="C30" i="1" s="1"/>
  <c r="AA31" i="1"/>
  <c r="AA30" i="1" s="1"/>
  <c r="V31" i="1"/>
  <c r="V30" i="1" s="1"/>
  <c r="M31" i="1"/>
  <c r="M30" i="1" s="1"/>
  <c r="G31" i="1"/>
  <c r="G30" i="1" s="1"/>
  <c r="AB29" i="1"/>
  <c r="AC29" i="1" s="1"/>
  <c r="O29" i="1"/>
  <c r="AC28" i="1"/>
  <c r="AB28" i="1"/>
  <c r="O28" i="1"/>
  <c r="AB27" i="1"/>
  <c r="AC27" i="1" s="1"/>
  <c r="O27" i="1"/>
  <c r="AC26" i="1"/>
  <c r="AB26" i="1"/>
  <c r="O26" i="1"/>
  <c r="AB25" i="1"/>
  <c r="AC25" i="1" s="1"/>
  <c r="AD25" i="1" s="1"/>
  <c r="O25" i="1"/>
  <c r="C25" i="1"/>
  <c r="AB24" i="1"/>
  <c r="AB23" i="1" s="1"/>
  <c r="AB22" i="1" s="1"/>
  <c r="AC22" i="1" s="1"/>
  <c r="AD22" i="1" s="1"/>
  <c r="C24" i="1"/>
  <c r="O24" i="1" s="1"/>
  <c r="O23" i="1" s="1"/>
  <c r="O22" i="1" s="1"/>
  <c r="AA23" i="1"/>
  <c r="Z23" i="1"/>
  <c r="Y23" i="1"/>
  <c r="Y22" i="1" s="1"/>
  <c r="X23" i="1"/>
  <c r="W23" i="1"/>
  <c r="W22" i="1" s="1"/>
  <c r="V23" i="1"/>
  <c r="V22" i="1" s="1"/>
  <c r="U23" i="1"/>
  <c r="T23" i="1"/>
  <c r="S23" i="1"/>
  <c r="R23" i="1"/>
  <c r="Q23" i="1"/>
  <c r="Q22" i="1" s="1"/>
  <c r="P23" i="1"/>
  <c r="P22" i="1" s="1"/>
  <c r="N23" i="1"/>
  <c r="M23" i="1"/>
  <c r="L23" i="1"/>
  <c r="K23" i="1"/>
  <c r="K22" i="1" s="1"/>
  <c r="J23" i="1"/>
  <c r="J22" i="1" s="1"/>
  <c r="I23" i="1"/>
  <c r="H23" i="1"/>
  <c r="G23" i="1"/>
  <c r="F23" i="1"/>
  <c r="E23" i="1"/>
  <c r="D23" i="1"/>
  <c r="D22" i="1" s="1"/>
  <c r="AA22" i="1"/>
  <c r="Z22" i="1"/>
  <c r="X22" i="1"/>
  <c r="U22" i="1"/>
  <c r="T22" i="1"/>
  <c r="S22" i="1"/>
  <c r="R22" i="1"/>
  <c r="N22" i="1"/>
  <c r="M22" i="1"/>
  <c r="L22" i="1"/>
  <c r="I22" i="1"/>
  <c r="H22" i="1"/>
  <c r="G22" i="1"/>
  <c r="F22" i="1"/>
  <c r="E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AA20" i="1"/>
  <c r="Z20" i="1"/>
  <c r="Y20" i="1"/>
  <c r="Y19" i="1" s="1"/>
  <c r="X20" i="1"/>
  <c r="W20" i="1"/>
  <c r="W19" i="1" s="1"/>
  <c r="V20" i="1"/>
  <c r="V19" i="1" s="1"/>
  <c r="U20" i="1"/>
  <c r="T20" i="1"/>
  <c r="S20" i="1"/>
  <c r="R20" i="1"/>
  <c r="Q20" i="1"/>
  <c r="Q19" i="1" s="1"/>
  <c r="P20" i="1"/>
  <c r="P19" i="1" s="1"/>
  <c r="N20" i="1"/>
  <c r="M20" i="1"/>
  <c r="L20" i="1"/>
  <c r="K20" i="1"/>
  <c r="K19" i="1" s="1"/>
  <c r="J20" i="1"/>
  <c r="J19" i="1" s="1"/>
  <c r="I20" i="1"/>
  <c r="H20" i="1"/>
  <c r="G20" i="1"/>
  <c r="F20" i="1"/>
  <c r="E20" i="1"/>
  <c r="D20" i="1"/>
  <c r="D19" i="1" s="1"/>
  <c r="C20" i="1"/>
  <c r="C19" i="1" s="1"/>
  <c r="AA19" i="1"/>
  <c r="Z19" i="1"/>
  <c r="X19" i="1"/>
  <c r="U19" i="1"/>
  <c r="T19" i="1"/>
  <c r="S19" i="1"/>
  <c r="R19" i="1"/>
  <c r="N19" i="1"/>
  <c r="M19" i="1"/>
  <c r="L19" i="1"/>
  <c r="I19" i="1"/>
  <c r="H19" i="1"/>
  <c r="G19" i="1"/>
  <c r="F19" i="1"/>
  <c r="E19" i="1"/>
  <c r="AB18" i="1"/>
  <c r="AC18" i="1" s="1"/>
  <c r="O18" i="1"/>
  <c r="AB17" i="1"/>
  <c r="AC17" i="1" s="1"/>
  <c r="AD17" i="1" s="1"/>
  <c r="AA17" i="1"/>
  <c r="Z17" i="1"/>
  <c r="Y17" i="1"/>
  <c r="X17" i="1"/>
  <c r="V17" i="1"/>
  <c r="U17" i="1"/>
  <c r="T17" i="1"/>
  <c r="S17" i="1"/>
  <c r="R17" i="1"/>
  <c r="Q17" i="1"/>
  <c r="Q15" i="1" s="1"/>
  <c r="Q14" i="1" s="1"/>
  <c r="P17" i="1"/>
  <c r="O17" i="1"/>
  <c r="AA16" i="1"/>
  <c r="AA15" i="1" s="1"/>
  <c r="AA14" i="1" s="1"/>
  <c r="Z16" i="1"/>
  <c r="Y16" i="1"/>
  <c r="Y15" i="1" s="1"/>
  <c r="Y14" i="1" s="1"/>
  <c r="Y10" i="1" s="1"/>
  <c r="Y9" i="1" s="1"/>
  <c r="Y8" i="1" s="1"/>
  <c r="X16" i="1"/>
  <c r="W16" i="1"/>
  <c r="V16" i="1"/>
  <c r="U16" i="1"/>
  <c r="T16" i="1"/>
  <c r="S16" i="1"/>
  <c r="S15" i="1" s="1"/>
  <c r="S14" i="1" s="1"/>
  <c r="S10" i="1" s="1"/>
  <c r="S9" i="1" s="1"/>
  <c r="S8" i="1" s="1"/>
  <c r="R16" i="1"/>
  <c r="Q16" i="1"/>
  <c r="P16" i="1"/>
  <c r="AB16" i="1" s="1"/>
  <c r="O16" i="1"/>
  <c r="Z15" i="1"/>
  <c r="W15" i="1"/>
  <c r="V15" i="1"/>
  <c r="V14" i="1" s="1"/>
  <c r="U15" i="1"/>
  <c r="U14" i="1" s="1"/>
  <c r="T15" i="1"/>
  <c r="P15" i="1"/>
  <c r="N15" i="1"/>
  <c r="N14" i="1" s="1"/>
  <c r="N10" i="1" s="1"/>
  <c r="N9" i="1" s="1"/>
  <c r="M15" i="1"/>
  <c r="L15" i="1"/>
  <c r="K15" i="1"/>
  <c r="J15" i="1"/>
  <c r="I15" i="1"/>
  <c r="I14" i="1" s="1"/>
  <c r="H15" i="1"/>
  <c r="H14" i="1" s="1"/>
  <c r="H10" i="1" s="1"/>
  <c r="H9" i="1" s="1"/>
  <c r="G15" i="1"/>
  <c r="F15" i="1"/>
  <c r="E15" i="1"/>
  <c r="D15" i="1"/>
  <c r="C15" i="1"/>
  <c r="C14" i="1" s="1"/>
  <c r="Z14" i="1"/>
  <c r="W14" i="1"/>
  <c r="T14" i="1"/>
  <c r="P14" i="1"/>
  <c r="M14" i="1"/>
  <c r="L14" i="1"/>
  <c r="K14" i="1"/>
  <c r="J14" i="1"/>
  <c r="G14" i="1"/>
  <c r="F14" i="1"/>
  <c r="E14" i="1"/>
  <c r="D14" i="1"/>
  <c r="AB13" i="1"/>
  <c r="AC13" i="1" s="1"/>
  <c r="AD13" i="1" s="1"/>
  <c r="O13" i="1"/>
  <c r="AC12" i="1"/>
  <c r="AB12" i="1"/>
  <c r="O12" i="1"/>
  <c r="AB11" i="1"/>
  <c r="AC11" i="1" s="1"/>
  <c r="AD11" i="1" s="1"/>
  <c r="AA11" i="1"/>
  <c r="AA10" i="1" s="1"/>
  <c r="AA9" i="1" s="1"/>
  <c r="Z11" i="1"/>
  <c r="Y11" i="1"/>
  <c r="X11" i="1"/>
  <c r="W11" i="1"/>
  <c r="W10" i="1" s="1"/>
  <c r="W9" i="1" s="1"/>
  <c r="V11" i="1"/>
  <c r="V10" i="1" s="1"/>
  <c r="V9" i="1" s="1"/>
  <c r="V8" i="1" s="1"/>
  <c r="U11" i="1"/>
  <c r="U10" i="1" s="1"/>
  <c r="U9" i="1" s="1"/>
  <c r="U8" i="1" s="1"/>
  <c r="T11" i="1"/>
  <c r="S11" i="1"/>
  <c r="R11" i="1"/>
  <c r="Q11" i="1"/>
  <c r="Q10" i="1" s="1"/>
  <c r="Q9" i="1" s="1"/>
  <c r="P11" i="1"/>
  <c r="P10" i="1" s="1"/>
  <c r="P9" i="1" s="1"/>
  <c r="O11" i="1"/>
  <c r="N11" i="1"/>
  <c r="M11" i="1"/>
  <c r="L11" i="1"/>
  <c r="L10" i="1" s="1"/>
  <c r="L9" i="1" s="1"/>
  <c r="K11" i="1"/>
  <c r="K10" i="1" s="1"/>
  <c r="K9" i="1" s="1"/>
  <c r="J11" i="1"/>
  <c r="J10" i="1" s="1"/>
  <c r="J9" i="1" s="1"/>
  <c r="I11" i="1"/>
  <c r="I10" i="1" s="1"/>
  <c r="I9" i="1" s="1"/>
  <c r="H11" i="1"/>
  <c r="G11" i="1"/>
  <c r="F11" i="1"/>
  <c r="F10" i="1" s="1"/>
  <c r="F9" i="1" s="1"/>
  <c r="E11" i="1"/>
  <c r="E10" i="1" s="1"/>
  <c r="E9" i="1" s="1"/>
  <c r="D11" i="1"/>
  <c r="D10" i="1" s="1"/>
  <c r="D9" i="1" s="1"/>
  <c r="C11" i="1"/>
  <c r="C10" i="1" s="1"/>
  <c r="Z10" i="1"/>
  <c r="Z9" i="1" s="1"/>
  <c r="T10" i="1"/>
  <c r="T9" i="1" s="1"/>
  <c r="M10" i="1"/>
  <c r="M9" i="1" s="1"/>
  <c r="G10" i="1"/>
  <c r="G9" i="1" s="1"/>
  <c r="G8" i="1" s="1"/>
  <c r="Q8" i="1" l="1"/>
  <c r="Q66" i="1" s="1"/>
  <c r="W8" i="1"/>
  <c r="W66" i="1" s="1"/>
  <c r="W95" i="1" s="1"/>
  <c r="W101" i="1" s="1"/>
  <c r="W105" i="1" s="1"/>
  <c r="AB15" i="1"/>
  <c r="AC16" i="1"/>
  <c r="AD16" i="1" s="1"/>
  <c r="AC21" i="1"/>
  <c r="AD21" i="1" s="1"/>
  <c r="I68" i="1"/>
  <c r="I95" i="1" s="1"/>
  <c r="I101" i="1" s="1"/>
  <c r="AB81" i="1"/>
  <c r="M8" i="1"/>
  <c r="F8" i="1"/>
  <c r="F66" i="1" s="1"/>
  <c r="R10" i="1"/>
  <c r="R9" i="1" s="1"/>
  <c r="R8" i="1" s="1"/>
  <c r="R66" i="1" s="1"/>
  <c r="O32" i="1"/>
  <c r="P30" i="1"/>
  <c r="P8" i="1" s="1"/>
  <c r="AD54" i="1"/>
  <c r="AD55" i="1"/>
  <c r="S66" i="1"/>
  <c r="S106" i="1"/>
  <c r="Y66" i="1"/>
  <c r="C9" i="1"/>
  <c r="I8" i="1"/>
  <c r="I66" i="1" s="1"/>
  <c r="O10" i="1"/>
  <c r="AA8" i="1"/>
  <c r="AA66" i="1" s="1"/>
  <c r="G66" i="1"/>
  <c r="J8" i="1"/>
  <c r="T72" i="1"/>
  <c r="T68" i="1" s="1"/>
  <c r="AB75" i="1"/>
  <c r="Z8" i="1"/>
  <c r="Z66" i="1" s="1"/>
  <c r="H49" i="1"/>
  <c r="H48" i="1" s="1"/>
  <c r="J66" i="1"/>
  <c r="O20" i="1"/>
  <c r="O19" i="1" s="1"/>
  <c r="C23" i="1"/>
  <c r="C22" i="1" s="1"/>
  <c r="AC24" i="1"/>
  <c r="D32" i="1"/>
  <c r="D31" i="1" s="1"/>
  <c r="D30" i="1" s="1"/>
  <c r="D8" i="1" s="1"/>
  <c r="D66" i="1" s="1"/>
  <c r="D95" i="1" s="1"/>
  <c r="D101" i="1" s="1"/>
  <c r="H37" i="1"/>
  <c r="H31" i="1" s="1"/>
  <c r="H30" i="1" s="1"/>
  <c r="H8" i="1" s="1"/>
  <c r="H66" i="1" s="1"/>
  <c r="H95" i="1" s="1"/>
  <c r="H101" i="1" s="1"/>
  <c r="T37" i="1"/>
  <c r="T49" i="1"/>
  <c r="T48" i="1" s="1"/>
  <c r="AB52" i="1"/>
  <c r="AC52" i="1" s="1"/>
  <c r="O55" i="1"/>
  <c r="O54" i="1" s="1"/>
  <c r="O49" i="1" s="1"/>
  <c r="O48" i="1" s="1"/>
  <c r="D72" i="1"/>
  <c r="D68" i="1" s="1"/>
  <c r="R15" i="1"/>
  <c r="R14" i="1" s="1"/>
  <c r="X15" i="1"/>
  <c r="X14" i="1" s="1"/>
  <c r="X10" i="1" s="1"/>
  <c r="X9" i="1" s="1"/>
  <c r="X8" i="1" s="1"/>
  <c r="X66" i="1" s="1"/>
  <c r="AB20" i="1"/>
  <c r="L31" i="1"/>
  <c r="L30" i="1" s="1"/>
  <c r="L8" i="1" s="1"/>
  <c r="L66" i="1" s="1"/>
  <c r="L95" i="1" s="1"/>
  <c r="L101" i="1" s="1"/>
  <c r="T32" i="1"/>
  <c r="Z32" i="1"/>
  <c r="Z31" i="1" s="1"/>
  <c r="Z30" i="1" s="1"/>
  <c r="AB35" i="1"/>
  <c r="AC35" i="1" s="1"/>
  <c r="AD35" i="1" s="1"/>
  <c r="AB38" i="1"/>
  <c r="T106" i="1"/>
  <c r="O74" i="1"/>
  <c r="O73" i="1" s="1"/>
  <c r="AB74" i="1"/>
  <c r="Y75" i="1"/>
  <c r="AB33" i="1"/>
  <c r="O39" i="1"/>
  <c r="O37" i="1" s="1"/>
  <c r="O42" i="1"/>
  <c r="O41" i="1" s="1"/>
  <c r="AB51" i="1"/>
  <c r="H72" i="1"/>
  <c r="H68" i="1" s="1"/>
  <c r="P72" i="1"/>
  <c r="P68" i="1" s="1"/>
  <c r="AC79" i="1"/>
  <c r="AD79" i="1" s="1"/>
  <c r="AC85" i="1"/>
  <c r="AD85" i="1" s="1"/>
  <c r="AC96" i="1"/>
  <c r="AD96" i="1" s="1"/>
  <c r="O102" i="1"/>
  <c r="AB39" i="1"/>
  <c r="X48" i="1"/>
  <c r="Z49" i="1"/>
  <c r="Z48" i="1" s="1"/>
  <c r="M66" i="1"/>
  <c r="S72" i="1"/>
  <c r="S68" i="1" s="1"/>
  <c r="AC100" i="1"/>
  <c r="AD100" i="1" s="1"/>
  <c r="AC53" i="1"/>
  <c r="AD53" i="1" s="1"/>
  <c r="AB42" i="1"/>
  <c r="AB34" i="1"/>
  <c r="AC34" i="1" s="1"/>
  <c r="AD34" i="1" s="1"/>
  <c r="AB45" i="1"/>
  <c r="E49" i="1"/>
  <c r="E48" i="1" s="1"/>
  <c r="E8" i="1" s="1"/>
  <c r="E66" i="1" s="1"/>
  <c r="K49" i="1"/>
  <c r="K48" i="1" s="1"/>
  <c r="K8" i="1" s="1"/>
  <c r="K66" i="1" s="1"/>
  <c r="K95" i="1" s="1"/>
  <c r="K101" i="1" s="1"/>
  <c r="O65" i="1"/>
  <c r="AC65" i="1" s="1"/>
  <c r="AD65" i="1" s="1"/>
  <c r="AB70" i="1"/>
  <c r="G72" i="1"/>
  <c r="G68" i="1" s="1"/>
  <c r="G95" i="1" s="1"/>
  <c r="G101" i="1" s="1"/>
  <c r="M72" i="1"/>
  <c r="M68" i="1" s="1"/>
  <c r="AC77" i="1"/>
  <c r="R75" i="1"/>
  <c r="R72" i="1" s="1"/>
  <c r="R68" i="1" s="1"/>
  <c r="X75" i="1"/>
  <c r="X72" i="1" s="1"/>
  <c r="X68" i="1" s="1"/>
  <c r="Q75" i="1"/>
  <c r="Q72" i="1" s="1"/>
  <c r="Q68" i="1" s="1"/>
  <c r="Q95" i="1" s="1"/>
  <c r="Q101" i="1" s="1"/>
  <c r="Q105" i="1" s="1"/>
  <c r="O15" i="1"/>
  <c r="O14" i="1" s="1"/>
  <c r="N37" i="1"/>
  <c r="N31" i="1" s="1"/>
  <c r="N30" i="1" s="1"/>
  <c r="N8" i="1" s="1"/>
  <c r="N66" i="1" s="1"/>
  <c r="N95" i="1" s="1"/>
  <c r="N101" i="1" s="1"/>
  <c r="K68" i="1"/>
  <c r="F75" i="1"/>
  <c r="F72" i="1" s="1"/>
  <c r="F68" i="1" s="1"/>
  <c r="L75" i="1"/>
  <c r="L72" i="1" s="1"/>
  <c r="L68" i="1" s="1"/>
  <c r="E75" i="1"/>
  <c r="E72" i="1" s="1"/>
  <c r="E68" i="1" s="1"/>
  <c r="AB71" i="1"/>
  <c r="AC71" i="1" s="1"/>
  <c r="V72" i="1"/>
  <c r="V68" i="1" s="1"/>
  <c r="V95" i="1" s="1"/>
  <c r="V101" i="1" s="1"/>
  <c r="V105" i="1" s="1"/>
  <c r="O80" i="1"/>
  <c r="AC80" i="1" s="1"/>
  <c r="AD80" i="1" s="1"/>
  <c r="S83" i="1"/>
  <c r="S81" i="1" s="1"/>
  <c r="Y83" i="1"/>
  <c r="Y81" i="1" s="1"/>
  <c r="O63" i="1"/>
  <c r="O62" i="1" s="1"/>
  <c r="P62" i="1"/>
  <c r="P61" i="1" s="1"/>
  <c r="V62" i="1"/>
  <c r="V61" i="1" s="1"/>
  <c r="V66" i="1" s="1"/>
  <c r="AB63" i="1"/>
  <c r="C69" i="1"/>
  <c r="C68" i="1" s="1"/>
  <c r="I69" i="1"/>
  <c r="O70" i="1"/>
  <c r="O69" i="1" s="1"/>
  <c r="U69" i="1"/>
  <c r="U68" i="1" s="1"/>
  <c r="AA69" i="1"/>
  <c r="AA68" i="1" s="1"/>
  <c r="AA95" i="1" s="1"/>
  <c r="AA101" i="1" s="1"/>
  <c r="AA105" i="1" s="1"/>
  <c r="J72" i="1"/>
  <c r="J68" i="1" s="1"/>
  <c r="J95" i="1" s="1"/>
  <c r="J101" i="1" s="1"/>
  <c r="H78" i="1"/>
  <c r="H75" i="1" s="1"/>
  <c r="N78" i="1"/>
  <c r="N75" i="1" s="1"/>
  <c r="N72" i="1" s="1"/>
  <c r="N68" i="1" s="1"/>
  <c r="T78" i="1"/>
  <c r="T75" i="1" s="1"/>
  <c r="Z78" i="1"/>
  <c r="Z75" i="1" s="1"/>
  <c r="Z72" i="1" s="1"/>
  <c r="Z68" i="1" s="1"/>
  <c r="Z95" i="1" s="1"/>
  <c r="Z101" i="1" s="1"/>
  <c r="Z105" i="1" s="1"/>
  <c r="O84" i="1"/>
  <c r="AC88" i="1"/>
  <c r="AD88" i="1" s="1"/>
  <c r="AB87" i="1"/>
  <c r="Y72" i="1"/>
  <c r="Y68" i="1" s="1"/>
  <c r="Y95" i="1" s="1"/>
  <c r="Y101" i="1" s="1"/>
  <c r="Y105" i="1" s="1"/>
  <c r="G75" i="1"/>
  <c r="S75" i="1"/>
  <c r="O79" i="1"/>
  <c r="O82" i="1"/>
  <c r="O85" i="1"/>
  <c r="AB90" i="1"/>
  <c r="AC90" i="1" s="1"/>
  <c r="AD90" i="1" s="1"/>
  <c r="X96" i="1"/>
  <c r="U95" i="1"/>
  <c r="U101" i="1" s="1"/>
  <c r="U105" i="1" s="1"/>
  <c r="AB94" i="1"/>
  <c r="E95" i="1" l="1"/>
  <c r="E101" i="1" s="1"/>
  <c r="X95" i="1"/>
  <c r="X101" i="1" s="1"/>
  <c r="X105" i="1" s="1"/>
  <c r="F95" i="1"/>
  <c r="F101" i="1" s="1"/>
  <c r="R95" i="1"/>
  <c r="R101" i="1" s="1"/>
  <c r="R105" i="1" s="1"/>
  <c r="AB62" i="1"/>
  <c r="AC63" i="1"/>
  <c r="AD63" i="1" s="1"/>
  <c r="AB93" i="1"/>
  <c r="AC94" i="1"/>
  <c r="AD94" i="1" s="1"/>
  <c r="O83" i="1"/>
  <c r="AC83" i="1" s="1"/>
  <c r="AD83" i="1" s="1"/>
  <c r="AC70" i="1"/>
  <c r="AD70" i="1" s="1"/>
  <c r="AB69" i="1"/>
  <c r="AC69" i="1" s="1"/>
  <c r="AD69" i="1" s="1"/>
  <c r="AC45" i="1"/>
  <c r="AD45" i="1" s="1"/>
  <c r="AB44" i="1"/>
  <c r="AC44" i="1" s="1"/>
  <c r="AD44" i="1" s="1"/>
  <c r="AC84" i="1"/>
  <c r="AB19" i="1"/>
  <c r="AC19" i="1" s="1"/>
  <c r="AD19" i="1" s="1"/>
  <c r="AC20" i="1"/>
  <c r="AD20" i="1" s="1"/>
  <c r="O9" i="1"/>
  <c r="O8" i="1" s="1"/>
  <c r="AB14" i="1"/>
  <c r="AC15" i="1"/>
  <c r="AD15" i="1" s="1"/>
  <c r="O81" i="1"/>
  <c r="P66" i="1"/>
  <c r="P95" i="1" s="1"/>
  <c r="P101" i="1" s="1"/>
  <c r="P105" i="1" s="1"/>
  <c r="AC33" i="1"/>
  <c r="AD33" i="1" s="1"/>
  <c r="AB32" i="1"/>
  <c r="AB73" i="1"/>
  <c r="AC74" i="1"/>
  <c r="AC38" i="1"/>
  <c r="AD38" i="1" s="1"/>
  <c r="AB37" i="1"/>
  <c r="AC37" i="1" s="1"/>
  <c r="AD37" i="1" s="1"/>
  <c r="O31" i="1"/>
  <c r="O30" i="1" s="1"/>
  <c r="O78" i="1"/>
  <c r="O61" i="1"/>
  <c r="AC82" i="1"/>
  <c r="AD82" i="1" s="1"/>
  <c r="AC42" i="1"/>
  <c r="AD42" i="1" s="1"/>
  <c r="AB41" i="1"/>
  <c r="AC41" i="1" s="1"/>
  <c r="AD41" i="1" s="1"/>
  <c r="S95" i="1"/>
  <c r="S101" i="1" s="1"/>
  <c r="S105" i="1" s="1"/>
  <c r="C8" i="1"/>
  <c r="C66" i="1" s="1"/>
  <c r="C95" i="1" s="1"/>
  <c r="C101" i="1" s="1"/>
  <c r="AC39" i="1"/>
  <c r="AD39" i="1" s="1"/>
  <c r="AD102" i="1" s="1"/>
  <c r="AC81" i="1"/>
  <c r="AD81" i="1" s="1"/>
  <c r="AB86" i="1"/>
  <c r="AC86" i="1" s="1"/>
  <c r="AD86" i="1" s="1"/>
  <c r="AC87" i="1"/>
  <c r="AD87" i="1" s="1"/>
  <c r="M95" i="1"/>
  <c r="M101" i="1" s="1"/>
  <c r="AB50" i="1"/>
  <c r="AC51" i="1"/>
  <c r="AD51" i="1" s="1"/>
  <c r="T31" i="1"/>
  <c r="T30" i="1" s="1"/>
  <c r="T8" i="1" s="1"/>
  <c r="T66" i="1" s="1"/>
  <c r="T95" i="1" s="1"/>
  <c r="T101" i="1" s="1"/>
  <c r="T105" i="1" s="1"/>
  <c r="AC23" i="1"/>
  <c r="AD23" i="1" s="1"/>
  <c r="AD24" i="1"/>
  <c r="AC50" i="1" l="1"/>
  <c r="AD50" i="1" s="1"/>
  <c r="AB49" i="1"/>
  <c r="AC102" i="1"/>
  <c r="O66" i="1"/>
  <c r="AC58" i="1"/>
  <c r="AB72" i="1"/>
  <c r="AC73" i="1"/>
  <c r="AC14" i="1"/>
  <c r="AD14" i="1" s="1"/>
  <c r="AB10" i="1"/>
  <c r="AC93" i="1"/>
  <c r="AD93" i="1" s="1"/>
  <c r="O75" i="1"/>
  <c r="AC78" i="1"/>
  <c r="AD78" i="1" s="1"/>
  <c r="AC32" i="1"/>
  <c r="AD32" i="1" s="1"/>
  <c r="AB31" i="1"/>
  <c r="AC62" i="1"/>
  <c r="AD62" i="1" s="1"/>
  <c r="AB61" i="1"/>
  <c r="AB30" i="1" l="1"/>
  <c r="AC30" i="1" s="1"/>
  <c r="AD30" i="1" s="1"/>
  <c r="AC31" i="1"/>
  <c r="AD31" i="1" s="1"/>
  <c r="AB9" i="1"/>
  <c r="AC10" i="1"/>
  <c r="AD10" i="1" s="1"/>
  <c r="AC49" i="1"/>
  <c r="AD49" i="1" s="1"/>
  <c r="AB48" i="1"/>
  <c r="AC48" i="1" s="1"/>
  <c r="AD48" i="1" s="1"/>
  <c r="AC75" i="1"/>
  <c r="AD75" i="1" s="1"/>
  <c r="O72" i="1"/>
  <c r="O68" i="1" s="1"/>
  <c r="O95" i="1" s="1"/>
  <c r="O101" i="1" s="1"/>
  <c r="AB68" i="1"/>
  <c r="AC72" i="1"/>
  <c r="AD72" i="1" s="1"/>
  <c r="AC61" i="1"/>
  <c r="AD61" i="1" s="1"/>
  <c r="AC68" i="1" l="1"/>
  <c r="AD68" i="1" s="1"/>
  <c r="AC9" i="1"/>
  <c r="AD9" i="1" s="1"/>
  <c r="AB8" i="1"/>
  <c r="AC8" i="1" l="1"/>
  <c r="AD8" i="1" s="1"/>
  <c r="AB66" i="1"/>
  <c r="AC66" i="1" l="1"/>
  <c r="AD66" i="1" s="1"/>
  <c r="AB95" i="1"/>
  <c r="AC95" i="1" l="1"/>
  <c r="AD95" i="1" s="1"/>
  <c r="AB101" i="1"/>
  <c r="AB107" i="1" l="1"/>
  <c r="AC101" i="1"/>
  <c r="AD101" i="1" s="1"/>
  <c r="AB105" i="1"/>
</calcChain>
</file>

<file path=xl/sharedStrings.xml><?xml version="1.0" encoding="utf-8"?>
<sst xmlns="http://schemas.openxmlformats.org/spreadsheetml/2006/main" count="135" uniqueCount="118">
  <si>
    <t>CUADRO No.4</t>
  </si>
  <si>
    <t xml:space="preserve"> INGRESOS FISCALES COMPARADOS  POR PARTIDAS, TESORERÍA NACIONAL</t>
  </si>
  <si>
    <t>ENERO-DICIEMBRE 2020/2021</t>
  </si>
  <si>
    <t>(En millones de RD$)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</si>
  <si>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</si>
  <si>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</si>
  <si>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</si>
  <si>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</si>
  <si>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</si>
  <si>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</si>
  <si>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</si>
  <si>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</si>
  <si>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</si>
  <si>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</si>
  <si>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</si>
  <si>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</si>
  <si>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</si>
  <si>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</si>
  <si>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</si>
  <si>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</si>
  <si>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</si>
  <si>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</si>
  <si>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</si>
  <si>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</si>
  <si>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</si>
  <si>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</si>
  <si>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</si>
  <si>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</si>
  <si>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</si>
  <si>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 xml:space="preserve">Recursos de Captación Directa del Ministerio de Interior y Policia </t>
  </si>
  <si>
    <t>- Otros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</si>
  <si>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</si>
  <si>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</si>
  <si>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</si>
  <si>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</si>
  <si>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</si>
  <si>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>- Recursos de Captación Directa del Ministerio de Salud Pública</t>
  </si>
  <si>
    <t>- Fondo Protección Económica, Social, Laboral y  Salud de los  Trabajadores Dominicanos</t>
  </si>
  <si>
    <t>- De Instituciones  Públicas Descentralizadas o Autónomas</t>
  </si>
  <si>
    <t>- Transferencias Corrientes Rec. de Inst. Públicas Fin. No Monetarias (Superintendencia de Bancos)</t>
  </si>
  <si>
    <t>- Donaciones Pecunarias Privadas de Personas Fìsicas  y Juridicas por  COVID-19 (CONEP)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</si>
  <si>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</si>
  <si>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</si>
  <si>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</si>
  <si>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</si>
  <si>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</si>
  <si>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</si>
  <si>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</si>
  <si>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Servicios del Estado</t>
  </si>
  <si>
    <t>- Otras Ventas de Servicios del Gobierno Central</t>
  </si>
  <si>
    <t>- Ingresos de las Inst. Centralizadas en Servicios en la CUT</t>
  </si>
  <si>
    <t>- Tasas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</si>
  <si>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</si>
  <si>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</si>
  <si>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</si>
  <si>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Licencia por subastas de productos agropecuarios</t>
  </si>
  <si>
    <t>-Otros</t>
  </si>
  <si>
    <t>V) OTROS INGRESOS</t>
  </si>
  <si>
    <t xml:space="preserve"> - Rentas de Propiedad</t>
  </si>
  <si>
    <t>- Dividendos por Inversiones Empresariales</t>
  </si>
  <si>
    <t>- Dividendos Banco de reservas</t>
  </si>
  <si>
    <t>- Dividendos de la Refinería</t>
  </si>
  <si>
    <t xml:space="preserve">- Otros Dividendos </t>
  </si>
  <si>
    <t xml:space="preserve">- Intereses </t>
  </si>
  <si>
    <t>- Intereses por Colocación de Inversiones Financieras</t>
  </si>
  <si>
    <t>- Arriendo de Activos Tangibles No Producidos</t>
  </si>
  <si>
    <t>- Ingresos por Tenencia de Activos Financieros  (Instrumentos Derivados)</t>
  </si>
  <si>
    <t>- Multas y Sanciones</t>
  </si>
  <si>
    <t>Recursos de Captación Directa de la Procuradoria General de la República ( multas de tránsito)</t>
  </si>
  <si>
    <t>- Ingresos Diversos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</si>
  <si>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</si>
  <si>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</si>
  <si>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</si>
  <si>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</si>
  <si>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</si>
  <si>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</si>
  <si>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</si>
  <si>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</si>
  <si>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</si>
  <si>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</si>
  <si>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-Disminución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</si>
  <si>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</si>
  <si>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</si>
  <si>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</si>
  <si>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</si>
  <si>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</si>
  <si>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</si>
  <si>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</si>
  <si>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</si>
  <si>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</si>
  <si>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</si>
  <si>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</si>
  <si>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</si>
  <si>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</si>
  <si>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</si>
  <si>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</si>
  <si>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</si>
  <si>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</si>
  <si>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</si>
  <si>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</si>
  <si>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</si>
  <si>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>APLICACIONES FINANCIERAS</t>
  </si>
  <si>
    <t>- Incremento de disponibilidades</t>
  </si>
  <si>
    <t>TOTAL</t>
  </si>
  <si>
    <t>Otros Ingresos:</t>
  </si>
  <si>
    <t>Depósitos a Cargo del Estado o Fondos Especiales y de Terceros</t>
  </si>
  <si>
    <t>Devolución de Recursos a empleados por retenciones excesivas por TSS</t>
  </si>
  <si>
    <t>Ingresos de la CUT No Presupuestaria (15% pago de deudas)</t>
  </si>
  <si>
    <t>Ingresos de la CUT No Presupuestaria</t>
  </si>
  <si>
    <t>TOTAL DE INGRESOS REPORTADOS EN EL SIGEF</t>
  </si>
  <si>
    <t>Ingresos de las Inst. Centralizadas en la CUT Presupuestaria</t>
  </si>
  <si>
    <t>FUENTE: Ministerio de Hacienda, Sistema Integrado de Gestión Financiera (SIGEF), Informe de Ejecución de Ingresos.</t>
  </si>
  <si>
    <t xml:space="preserve">NOTAS: </t>
  </si>
  <si>
    <r>
      <t xml:space="preserve">(1) Cifras sujetas a rectificación.  Incluye los dólares convertidos a la tasa oficial.  </t>
    </r>
    <r>
      <rPr>
        <b/>
        <sz val="8"/>
        <color indexed="8"/>
        <rFont val="Segoe UI"/>
        <family val="2"/>
      </rPr>
      <t xml:space="preserve">Se cambios en la metodología de registro de los intereses y ganancias por </t>
    </r>
  </si>
  <si>
    <t>colocación de bonos internos y externos, según el Manual de Estadísticas de Finanzas Públicas del FMI.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</si>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</sst>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(* #,##0_);_(* \(#,##0\);_(* &quot;-&quot;??_);_(@_)"/>
    <numFmt numFmtId="167" formatCode="#,##0.0"/>
  </numFmts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name val="Arial"/>
      <family val="2"/>
    </font>
    <font>
      <i/>
      <sz val="11"/>
      <color indexed="8"/>
      <name val="Segoe UI"/>
      <family val="2"/>
    </font>
    <font>
      <b/>
      <sz val="9"/>
      <color theme="0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b/>
      <sz val="10"/>
      <color indexed="8"/>
      <name val="Segoe UI"/>
      <family val="2"/>
    </font>
    <font>
      <sz val="10"/>
      <color indexed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10"/>
      <color indexed="8"/>
      <name val="Segoe UI"/>
      <family val="2"/>
    </font>
    <font>
      <u/>
      <sz val="9"/>
      <color indexed="8"/>
      <name val="Segoe UI"/>
      <family val="2"/>
    </font>
    <font>
      <b/>
      <u/>
      <sz val="9"/>
      <color indexed="8"/>
      <name val="Segoe UI"/>
      <family val="2"/>
    </font>
    <font>
      <sz val="9"/>
      <color indexed="8"/>
      <name val="Arial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sz val="12"/>
      <color indexed="8"/>
      <name val="Segoe UI"/>
      <family val="2"/>
    </font>
    <font>
      <sz val="10"/>
      <name val="Segoe UI"/>
      <family val="2"/>
    </font>
    <font>
      <sz val="12"/>
      <name val="Segoe UI"/>
      <family val="2"/>
    </font>
    <font>
      <sz val="8"/>
      <name val="Segoe UI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7" fillId="0" borderId="9" xfId="3" applyNumberFormat="1" applyFont="1" applyBorder="1"/>
    <xf numFmtId="164" fontId="7" fillId="0" borderId="10" xfId="3" applyNumberFormat="1" applyFont="1" applyBorder="1"/>
    <xf numFmtId="43" fontId="0" fillId="0" borderId="0" xfId="1" applyFont="1"/>
    <xf numFmtId="164" fontId="0" fillId="0" borderId="0" xfId="0" applyNumberFormat="1"/>
    <xf numFmtId="49" fontId="7" fillId="0" borderId="11" xfId="0" applyNumberFormat="1" applyFont="1" applyBorder="1"/>
    <xf numFmtId="164" fontId="7" fillId="0" borderId="11" xfId="2" applyNumberFormat="1" applyFont="1" applyBorder="1"/>
    <xf numFmtId="164" fontId="7" fillId="0" borderId="10" xfId="2" applyNumberFormat="1" applyFont="1" applyBorder="1"/>
    <xf numFmtId="49" fontId="7" fillId="0" borderId="11" xfId="0" applyNumberFormat="1" applyFont="1" applyBorder="1" applyAlignment="1">
      <alignment horizontal="left" indent="1"/>
    </xf>
    <xf numFmtId="0" fontId="8" fillId="0" borderId="11" xfId="0" applyFont="1" applyBorder="1" applyAlignment="1">
      <alignment horizontal="left" indent="2"/>
    </xf>
    <xf numFmtId="164" fontId="8" fillId="0" borderId="11" xfId="2" applyNumberFormat="1" applyFont="1" applyBorder="1"/>
    <xf numFmtId="164" fontId="8" fillId="0" borderId="10" xfId="2" applyNumberFormat="1" applyFont="1" applyBorder="1"/>
    <xf numFmtId="164" fontId="8" fillId="3" borderId="11" xfId="2" applyNumberFormat="1" applyFont="1" applyFill="1" applyBorder="1"/>
    <xf numFmtId="43" fontId="8" fillId="0" borderId="10" xfId="1" applyFont="1" applyFill="1" applyBorder="1"/>
    <xf numFmtId="49" fontId="8" fillId="0" borderId="11" xfId="0" applyNumberFormat="1" applyFont="1" applyBorder="1" applyAlignment="1">
      <alignment horizontal="left" indent="2"/>
    </xf>
    <xf numFmtId="164" fontId="8" fillId="0" borderId="11" xfId="0" applyNumberFormat="1" applyFont="1" applyBorder="1" applyAlignment="1">
      <alignment horizontal="left" indent="3"/>
    </xf>
    <xf numFmtId="164" fontId="8" fillId="4" borderId="11" xfId="0" applyNumberFormat="1" applyFont="1" applyFill="1" applyBorder="1" applyAlignment="1">
      <alignment horizontal="left" indent="3"/>
    </xf>
    <xf numFmtId="164" fontId="8" fillId="4" borderId="11" xfId="2" applyNumberFormat="1" applyFont="1" applyFill="1" applyBorder="1"/>
    <xf numFmtId="164" fontId="8" fillId="4" borderId="10" xfId="2" applyNumberFormat="1" applyFont="1" applyFill="1" applyBorder="1"/>
    <xf numFmtId="43" fontId="8" fillId="0" borderId="11" xfId="1" applyFont="1" applyFill="1" applyBorder="1" applyProtection="1"/>
    <xf numFmtId="43" fontId="8" fillId="0" borderId="10" xfId="1" applyFont="1" applyFill="1" applyBorder="1" applyProtection="1"/>
    <xf numFmtId="49" fontId="7" fillId="0" borderId="11" xfId="3" applyNumberFormat="1" applyFont="1" applyBorder="1" applyAlignment="1">
      <alignment horizontal="left"/>
    </xf>
    <xf numFmtId="49" fontId="7" fillId="0" borderId="11" xfId="0" applyNumberFormat="1" applyFont="1" applyBorder="1" applyAlignment="1">
      <alignment horizontal="left"/>
    </xf>
    <xf numFmtId="43" fontId="7" fillId="0" borderId="11" xfId="1" applyFont="1" applyFill="1" applyBorder="1" applyProtection="1"/>
    <xf numFmtId="0" fontId="1" fillId="0" borderId="0" xfId="0" applyFont="1"/>
    <xf numFmtId="49" fontId="9" fillId="0" borderId="11" xfId="4" applyNumberFormat="1" applyFont="1" applyBorder="1" applyAlignment="1">
      <alignment horizontal="left" indent="1"/>
    </xf>
    <xf numFmtId="164" fontId="7" fillId="0" borderId="10" xfId="4" applyNumberFormat="1" applyFont="1" applyBorder="1"/>
    <xf numFmtId="43" fontId="1" fillId="0" borderId="0" xfId="1" applyFont="1"/>
    <xf numFmtId="49" fontId="10" fillId="4" borderId="11" xfId="2" applyNumberFormat="1" applyFont="1" applyFill="1" applyBorder="1" applyAlignment="1">
      <alignment horizontal="left" indent="3"/>
    </xf>
    <xf numFmtId="164" fontId="10" fillId="4" borderId="10" xfId="4" applyNumberFormat="1" applyFont="1" applyFill="1" applyBorder="1"/>
    <xf numFmtId="164" fontId="10" fillId="4" borderId="10" xfId="3" applyNumberFormat="1" applyFont="1" applyFill="1" applyBorder="1"/>
    <xf numFmtId="43" fontId="0" fillId="0" borderId="0" xfId="1" applyFont="1" applyFill="1"/>
    <xf numFmtId="0" fontId="0" fillId="3" borderId="0" xfId="0" applyFill="1"/>
    <xf numFmtId="49" fontId="10" fillId="0" borderId="11" xfId="2" applyNumberFormat="1" applyFont="1" applyBorder="1" applyAlignment="1">
      <alignment horizontal="left" indent="3"/>
    </xf>
    <xf numFmtId="164" fontId="10" fillId="0" borderId="10" xfId="4" applyNumberFormat="1" applyFont="1" applyBorder="1"/>
    <xf numFmtId="164" fontId="10" fillId="0" borderId="10" xfId="3" applyNumberFormat="1" applyFont="1" applyBorder="1"/>
    <xf numFmtId="43" fontId="0" fillId="3" borderId="0" xfId="1" applyFont="1" applyFill="1"/>
    <xf numFmtId="49" fontId="10" fillId="3" borderId="11" xfId="2" applyNumberFormat="1" applyFont="1" applyFill="1" applyBorder="1" applyAlignment="1">
      <alignment horizontal="left" indent="3"/>
    </xf>
    <xf numFmtId="49" fontId="7" fillId="0" borderId="11" xfId="0" applyNumberFormat="1" applyFont="1" applyBorder="1" applyAlignment="1">
      <alignment horizontal="left" indent="2"/>
    </xf>
    <xf numFmtId="49" fontId="7" fillId="0" borderId="11" xfId="0" applyNumberFormat="1" applyFont="1" applyBorder="1" applyAlignment="1">
      <alignment horizontal="left" indent="3"/>
    </xf>
    <xf numFmtId="49" fontId="8" fillId="0" borderId="11" xfId="0" applyNumberFormat="1" applyFont="1" applyBorder="1" applyAlignment="1">
      <alignment horizontal="left" indent="4"/>
    </xf>
    <xf numFmtId="49" fontId="8" fillId="4" borderId="11" xfId="0" applyNumberFormat="1" applyFont="1" applyFill="1" applyBorder="1" applyAlignment="1">
      <alignment horizontal="left" indent="4"/>
    </xf>
    <xf numFmtId="165" fontId="8" fillId="0" borderId="11" xfId="1" applyNumberFormat="1" applyFont="1" applyFill="1" applyBorder="1" applyProtection="1"/>
    <xf numFmtId="43" fontId="8" fillId="4" borderId="11" xfId="1" applyFont="1" applyFill="1" applyBorder="1" applyProtection="1"/>
    <xf numFmtId="49" fontId="7" fillId="0" borderId="11" xfId="0" applyNumberFormat="1" applyFont="1" applyBorder="1" applyAlignment="1">
      <alignment horizontal="left" vertical="center" indent="1"/>
    </xf>
    <xf numFmtId="0" fontId="7" fillId="0" borderId="0" xfId="3" applyFont="1"/>
    <xf numFmtId="0" fontId="8" fillId="0" borderId="0" xfId="3" applyFont="1" applyAlignment="1">
      <alignment horizontal="left" indent="1"/>
    </xf>
    <xf numFmtId="164" fontId="11" fillId="0" borderId="11" xfId="0" applyNumberFormat="1" applyFont="1" applyBorder="1"/>
    <xf numFmtId="49" fontId="8" fillId="0" borderId="0" xfId="3" applyNumberFormat="1" applyFont="1" applyAlignment="1">
      <alignment horizontal="left" indent="1"/>
    </xf>
    <xf numFmtId="164" fontId="12" fillId="0" borderId="11" xfId="0" applyNumberFormat="1" applyFont="1" applyBorder="1"/>
    <xf numFmtId="43" fontId="0" fillId="0" borderId="0" xfId="0" applyNumberFormat="1"/>
    <xf numFmtId="164" fontId="12" fillId="3" borderId="11" xfId="0" applyNumberFormat="1" applyFont="1" applyFill="1" applyBorder="1"/>
    <xf numFmtId="164" fontId="12" fillId="0" borderId="11" xfId="2" applyNumberFormat="1" applyFont="1" applyBorder="1"/>
    <xf numFmtId="164" fontId="12" fillId="4" borderId="11" xfId="2" applyNumberFormat="1" applyFont="1" applyFill="1" applyBorder="1"/>
    <xf numFmtId="164" fontId="7" fillId="4" borderId="10" xfId="2" applyNumberFormat="1" applyFont="1" applyFill="1" applyBorder="1"/>
    <xf numFmtId="49" fontId="8" fillId="0" borderId="0" xfId="3" applyNumberFormat="1" applyFont="1" applyAlignment="1">
      <alignment horizontal="left" wrapText="1" indent="1"/>
    </xf>
    <xf numFmtId="165" fontId="7" fillId="0" borderId="11" xfId="1" applyNumberFormat="1" applyFont="1" applyFill="1" applyBorder="1" applyProtection="1"/>
    <xf numFmtId="49" fontId="13" fillId="0" borderId="11" xfId="3" applyNumberFormat="1" applyFont="1" applyBorder="1" applyAlignment="1">
      <alignment horizontal="left" indent="2"/>
    </xf>
    <xf numFmtId="164" fontId="14" fillId="0" borderId="11" xfId="2" applyNumberFormat="1" applyFont="1" applyBorder="1"/>
    <xf numFmtId="49" fontId="10" fillId="0" borderId="11" xfId="3" applyNumberFormat="1" applyFont="1" applyBorder="1" applyAlignment="1">
      <alignment horizontal="left" indent="2"/>
    </xf>
    <xf numFmtId="49" fontId="10" fillId="0" borderId="11" xfId="4" applyNumberFormat="1" applyFont="1" applyBorder="1" applyAlignment="1">
      <alignment horizontal="left" indent="1"/>
    </xf>
    <xf numFmtId="49" fontId="6" fillId="2" borderId="6" xfId="0" applyNumberFormat="1" applyFont="1" applyFill="1" applyBorder="1" applyAlignment="1">
      <alignment vertical="center"/>
    </xf>
    <xf numFmtId="164" fontId="6" fillId="2" borderId="6" xfId="2" applyNumberFormat="1" applyFont="1" applyFill="1" applyBorder="1" applyAlignment="1">
      <alignment vertical="center"/>
    </xf>
    <xf numFmtId="164" fontId="6" fillId="2" borderId="7" xfId="2" applyNumberFormat="1" applyFont="1" applyFill="1" applyBorder="1" applyAlignment="1">
      <alignment vertical="center"/>
    </xf>
    <xf numFmtId="164" fontId="7" fillId="0" borderId="11" xfId="0" applyNumberFormat="1" applyFont="1" applyBorder="1"/>
    <xf numFmtId="164" fontId="7" fillId="0" borderId="10" xfId="0" applyNumberFormat="1" applyFont="1" applyBorder="1"/>
    <xf numFmtId="49" fontId="15" fillId="0" borderId="11" xfId="0" applyNumberFormat="1" applyFont="1" applyBorder="1" applyAlignment="1">
      <alignment horizontal="left"/>
    </xf>
    <xf numFmtId="164" fontId="15" fillId="0" borderId="11" xfId="0" applyNumberFormat="1" applyFont="1" applyBorder="1"/>
    <xf numFmtId="164" fontId="15" fillId="0" borderId="10" xfId="0" applyNumberFormat="1" applyFont="1" applyBorder="1"/>
    <xf numFmtId="49" fontId="8" fillId="0" borderId="11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0" xfId="0" applyNumberFormat="1" applyFont="1" applyBorder="1"/>
    <xf numFmtId="49" fontId="10" fillId="0" borderId="11" xfId="0" applyNumberFormat="1" applyFont="1" applyBorder="1" applyAlignment="1">
      <alignment horizontal="left" indent="1"/>
    </xf>
    <xf numFmtId="49" fontId="14" fillId="0" borderId="11" xfId="0" applyNumberFormat="1" applyFont="1" applyBorder="1" applyAlignment="1">
      <alignment horizontal="left" indent="1"/>
    </xf>
    <xf numFmtId="164" fontId="14" fillId="0" borderId="11" xfId="0" applyNumberFormat="1" applyFont="1" applyBorder="1"/>
    <xf numFmtId="164" fontId="14" fillId="0" borderId="10" xfId="0" applyNumberFormat="1" applyFont="1" applyBorder="1"/>
    <xf numFmtId="49" fontId="7" fillId="0" borderId="11" xfId="0" applyNumberFormat="1" applyFont="1" applyBorder="1" applyAlignment="1" applyProtection="1">
      <alignment horizontal="left" indent="2"/>
      <protection locked="0"/>
    </xf>
    <xf numFmtId="164" fontId="8" fillId="0" borderId="10" xfId="0" applyNumberFormat="1" applyFont="1" applyBorder="1" applyAlignment="1">
      <alignment horizontal="left" indent="3"/>
    </xf>
    <xf numFmtId="49" fontId="8" fillId="0" borderId="11" xfId="0" applyNumberFormat="1" applyFont="1" applyBorder="1" applyAlignment="1" applyProtection="1">
      <alignment horizontal="left" indent="2"/>
      <protection locked="0"/>
    </xf>
    <xf numFmtId="49" fontId="8" fillId="0" borderId="11" xfId="0" applyNumberFormat="1" applyFont="1" applyBorder="1" applyAlignment="1" applyProtection="1">
      <alignment horizontal="left" indent="3"/>
      <protection locked="0"/>
    </xf>
    <xf numFmtId="164" fontId="9" fillId="0" borderId="10" xfId="0" applyNumberFormat="1" applyFont="1" applyBorder="1"/>
    <xf numFmtId="164" fontId="9" fillId="0" borderId="11" xfId="2" applyNumberFormat="1" applyFont="1" applyBorder="1"/>
    <xf numFmtId="164" fontId="9" fillId="0" borderId="10" xfId="2" applyNumberFormat="1" applyFont="1" applyBorder="1"/>
    <xf numFmtId="49" fontId="9" fillId="0" borderId="11" xfId="0" applyNumberFormat="1" applyFont="1" applyBorder="1" applyAlignment="1" applyProtection="1">
      <alignment horizontal="left" indent="3"/>
      <protection locked="0"/>
    </xf>
    <xf numFmtId="49" fontId="10" fillId="0" borderId="11" xfId="0" applyNumberFormat="1" applyFont="1" applyBorder="1" applyAlignment="1" applyProtection="1">
      <alignment horizontal="left" indent="4"/>
      <protection locked="0"/>
    </xf>
    <xf numFmtId="164" fontId="10" fillId="0" borderId="10" xfId="0" applyNumberFormat="1" applyFont="1" applyBorder="1"/>
    <xf numFmtId="164" fontId="10" fillId="0" borderId="11" xfId="2" applyNumberFormat="1" applyFont="1" applyBorder="1"/>
    <xf numFmtId="164" fontId="10" fillId="0" borderId="10" xfId="2" applyNumberFormat="1" applyFont="1" applyBorder="1"/>
    <xf numFmtId="165" fontId="10" fillId="0" borderId="11" xfId="1" applyNumberFormat="1" applyFont="1" applyFill="1" applyBorder="1" applyProtection="1"/>
    <xf numFmtId="43" fontId="10" fillId="0" borderId="10" xfId="1" applyFont="1" applyFill="1" applyBorder="1" applyProtection="1"/>
    <xf numFmtId="49" fontId="6" fillId="2" borderId="6" xfId="0" applyNumberFormat="1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7" fillId="0" borderId="8" xfId="0" applyNumberFormat="1" applyFont="1" applyBorder="1"/>
    <xf numFmtId="164" fontId="7" fillId="0" borderId="11" xfId="0" applyNumberFormat="1" applyFont="1" applyBorder="1" applyAlignment="1">
      <alignment vertical="center"/>
    </xf>
    <xf numFmtId="165" fontId="7" fillId="0" borderId="10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/>
    <xf numFmtId="164" fontId="8" fillId="0" borderId="11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43" fontId="8" fillId="0" borderId="10" xfId="1" applyFont="1" applyFill="1" applyBorder="1" applyAlignment="1" applyProtection="1">
      <alignment vertical="center"/>
    </xf>
    <xf numFmtId="49" fontId="10" fillId="0" borderId="11" xfId="0" applyNumberFormat="1" applyFont="1" applyBorder="1" applyAlignment="1">
      <alignment horizontal="left"/>
    </xf>
    <xf numFmtId="164" fontId="8" fillId="0" borderId="12" xfId="0" applyNumberFormat="1" applyFont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2" fillId="4" borderId="6" xfId="0" applyNumberFormat="1" applyFont="1" applyFill="1" applyBorder="1" applyAlignment="1">
      <alignment vertical="center"/>
    </xf>
    <xf numFmtId="164" fontId="12" fillId="4" borderId="6" xfId="0" applyNumberFormat="1" applyFont="1" applyFill="1" applyBorder="1" applyAlignment="1">
      <alignment vertical="center"/>
    </xf>
    <xf numFmtId="164" fontId="12" fillId="0" borderId="0" xfId="0" applyNumberFormat="1" applyFont="1"/>
    <xf numFmtId="164" fontId="10" fillId="0" borderId="0" xfId="0" applyNumberFormat="1" applyFont="1" applyAlignment="1">
      <alignment vertical="center"/>
    </xf>
    <xf numFmtId="49" fontId="7" fillId="0" borderId="0" xfId="0" applyNumberFormat="1" applyFont="1"/>
    <xf numFmtId="164" fontId="16" fillId="0" borderId="0" xfId="0" applyNumberFormat="1" applyFont="1" applyAlignment="1">
      <alignment horizontal="right"/>
    </xf>
    <xf numFmtId="164" fontId="10" fillId="0" borderId="0" xfId="0" applyNumberFormat="1" applyFont="1"/>
    <xf numFmtId="0" fontId="17" fillId="0" borderId="0" xfId="0" applyFont="1"/>
    <xf numFmtId="0" fontId="7" fillId="0" borderId="0" xfId="0" applyFont="1" applyAlignment="1">
      <alignment horizontal="left" indent="1"/>
    </xf>
    <xf numFmtId="165" fontId="8" fillId="0" borderId="0" xfId="0" applyNumberFormat="1" applyFont="1" applyAlignment="1">
      <alignment horizontal="right"/>
    </xf>
    <xf numFmtId="166" fontId="19" fillId="3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20" fillId="0" borderId="0" xfId="0" applyNumberFormat="1" applyFont="1" applyAlignment="1">
      <alignment horizontal="center"/>
    </xf>
    <xf numFmtId="165" fontId="21" fillId="3" borderId="0" xfId="1" applyNumberFormat="1" applyFont="1" applyFill="1" applyBorder="1" applyAlignment="1">
      <alignment horizontal="center"/>
    </xf>
    <xf numFmtId="164" fontId="20" fillId="3" borderId="0" xfId="0" applyNumberFormat="1" applyFont="1" applyFill="1" applyAlignment="1">
      <alignment horizontal="center"/>
    </xf>
    <xf numFmtId="165" fontId="20" fillId="0" borderId="0" xfId="1" applyNumberFormat="1" applyFont="1" applyFill="1" applyBorder="1"/>
    <xf numFmtId="167" fontId="20" fillId="0" borderId="0" xfId="0" applyNumberFormat="1" applyFont="1"/>
    <xf numFmtId="165" fontId="21" fillId="0" borderId="0" xfId="1" applyNumberFormat="1" applyFont="1" applyFill="1" applyBorder="1" applyAlignment="1"/>
    <xf numFmtId="165" fontId="22" fillId="0" borderId="0" xfId="1" applyNumberFormat="1" applyFont="1" applyFill="1" applyBorder="1" applyAlignment="1"/>
    <xf numFmtId="0" fontId="20" fillId="0" borderId="0" xfId="0" applyFont="1"/>
    <xf numFmtId="0" fontId="17" fillId="0" borderId="0" xfId="0" applyFont="1" applyAlignment="1">
      <alignment horizontal="left" indent="1"/>
    </xf>
    <xf numFmtId="43" fontId="22" fillId="0" borderId="0" xfId="1" applyFont="1" applyFill="1" applyBorder="1" applyAlignment="1"/>
    <xf numFmtId="165" fontId="23" fillId="0" borderId="0" xfId="0" applyNumberFormat="1" applyFont="1" applyAlignment="1">
      <alignment horizontal="center"/>
    </xf>
    <xf numFmtId="165" fontId="19" fillId="0" borderId="0" xfId="1" applyNumberFormat="1" applyFont="1" applyFill="1" applyBorder="1"/>
    <xf numFmtId="165" fontId="21" fillId="0" borderId="0" xfId="1" applyNumberFormat="1" applyFont="1" applyFill="1" applyBorder="1"/>
    <xf numFmtId="0" fontId="10" fillId="0" borderId="0" xfId="0" applyFont="1"/>
    <xf numFmtId="164" fontId="20" fillId="0" borderId="0" xfId="0" applyNumberFormat="1" applyFont="1"/>
  </cellXfs>
  <cellStyles count="5">
    <cellStyle name="Millares" xfId="1" builtinId="3"/>
    <cellStyle name="Normal" xfId="0" builtinId="0"/>
    <cellStyle name="Normal 2 2 2" xfId="3" xr:uid="{0038CFD7-EA6A-44B7-AD82-9B3F32FA7566}"/>
    <cellStyle name="Normal 2 2 2 2" xfId="4" xr:uid="{C3850B21-8F0E-474E-BE89-99BD3D039F09}"/>
    <cellStyle name="Normal_COMPARACION 2002-2001 2" xfId="2" xr:uid="{737C6F16-D586-479F-91C5-914790838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1/INGRESOS%20ENERO-DICIEMBRE%20%202021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0-2021"/>
      <sheetName val="FINANCIERO (2021 Est. 2021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1 (REC)"/>
      <sheetName val="2021 (RESUMEN"/>
      <sheetName val="2021 REC- EST "/>
      <sheetName val="2021 REC-EST RESUMEN"/>
    </sheetNames>
    <sheetDataSet>
      <sheetData sheetId="0"/>
      <sheetData sheetId="1"/>
      <sheetData sheetId="2"/>
      <sheetData sheetId="3">
        <row r="40">
          <cell r="P40">
            <v>0</v>
          </cell>
          <cell r="Q40">
            <v>0</v>
          </cell>
          <cell r="R40">
            <v>20.9</v>
          </cell>
          <cell r="S40">
            <v>10.8</v>
          </cell>
          <cell r="T40">
            <v>0</v>
          </cell>
          <cell r="U40">
            <v>0</v>
          </cell>
          <cell r="V40">
            <v>22.4</v>
          </cell>
          <cell r="W40">
            <v>0</v>
          </cell>
          <cell r="X40">
            <v>0</v>
          </cell>
          <cell r="Y40">
            <v>34.299999999999997</v>
          </cell>
          <cell r="Z40">
            <v>3.5</v>
          </cell>
          <cell r="AA40">
            <v>10</v>
          </cell>
        </row>
        <row r="41">
          <cell r="P41">
            <v>1.7</v>
          </cell>
          <cell r="Q41">
            <v>1.6</v>
          </cell>
          <cell r="R41">
            <v>4</v>
          </cell>
          <cell r="S41">
            <v>1.9</v>
          </cell>
          <cell r="T41">
            <v>3.9</v>
          </cell>
          <cell r="U41">
            <v>6.1</v>
          </cell>
          <cell r="V41">
            <v>8.1</v>
          </cell>
          <cell r="X41">
            <v>7</v>
          </cell>
          <cell r="Y41">
            <v>7.5</v>
          </cell>
          <cell r="Z41">
            <v>8.9</v>
          </cell>
          <cell r="AA41">
            <v>10.1</v>
          </cell>
        </row>
        <row r="52">
          <cell r="C52">
            <v>15.1</v>
          </cell>
          <cell r="D52">
            <v>12.2</v>
          </cell>
          <cell r="E52">
            <v>7</v>
          </cell>
          <cell r="F52">
            <v>0.1</v>
          </cell>
          <cell r="G52">
            <v>1.4</v>
          </cell>
          <cell r="H52">
            <v>6</v>
          </cell>
          <cell r="I52">
            <v>8</v>
          </cell>
          <cell r="J52">
            <v>4.0999999999999996</v>
          </cell>
          <cell r="K52">
            <v>4.4000000000000004</v>
          </cell>
          <cell r="L52">
            <v>4.5999999999999996</v>
          </cell>
          <cell r="M52">
            <v>4.4000000000000004</v>
          </cell>
          <cell r="N52">
            <v>4.7</v>
          </cell>
          <cell r="P52">
            <v>5</v>
          </cell>
          <cell r="Q52">
            <v>5.7</v>
          </cell>
          <cell r="R52">
            <v>6.2</v>
          </cell>
          <cell r="S52">
            <v>5.4</v>
          </cell>
          <cell r="T52">
            <v>5</v>
          </cell>
          <cell r="U52">
            <v>4.9000000000000004</v>
          </cell>
          <cell r="V52">
            <v>4.9000000000000004</v>
          </cell>
          <cell r="W52">
            <v>5.3</v>
          </cell>
          <cell r="X52">
            <v>6</v>
          </cell>
          <cell r="Y52">
            <v>5.7</v>
          </cell>
          <cell r="Z52">
            <v>6.1</v>
          </cell>
          <cell r="AA52">
            <v>4.4000000000000004</v>
          </cell>
        </row>
        <row r="56">
          <cell r="C56">
            <v>179</v>
          </cell>
          <cell r="D56">
            <v>255.9</v>
          </cell>
          <cell r="E56">
            <v>186.7</v>
          </cell>
          <cell r="F56">
            <v>236.5</v>
          </cell>
          <cell r="G56">
            <v>183.3</v>
          </cell>
          <cell r="H56">
            <v>182.2</v>
          </cell>
          <cell r="I56">
            <v>200.7</v>
          </cell>
          <cell r="J56">
            <v>219</v>
          </cell>
          <cell r="K56">
            <v>239.1</v>
          </cell>
          <cell r="L56">
            <v>181.9</v>
          </cell>
          <cell r="M56">
            <v>401.3</v>
          </cell>
          <cell r="N56">
            <v>195</v>
          </cell>
          <cell r="P56">
            <v>180.2</v>
          </cell>
          <cell r="Q56">
            <v>204.5</v>
          </cell>
          <cell r="R56">
            <v>205.2</v>
          </cell>
          <cell r="S56">
            <v>200</v>
          </cell>
          <cell r="T56">
            <v>200.8</v>
          </cell>
          <cell r="U56">
            <v>523.6</v>
          </cell>
          <cell r="V56">
            <v>216.9</v>
          </cell>
          <cell r="W56">
            <v>400</v>
          </cell>
          <cell r="X56">
            <v>218.4</v>
          </cell>
          <cell r="Y56">
            <v>340.1</v>
          </cell>
          <cell r="Z56">
            <v>241</v>
          </cell>
          <cell r="AA56">
            <v>489.5</v>
          </cell>
        </row>
        <row r="59">
          <cell r="C59">
            <v>0</v>
          </cell>
        </row>
        <row r="60">
          <cell r="C60">
            <v>0</v>
          </cell>
        </row>
        <row r="68">
          <cell r="C68">
            <v>104.2</v>
          </cell>
          <cell r="D68">
            <v>94.9</v>
          </cell>
          <cell r="E68">
            <v>107.4</v>
          </cell>
          <cell r="F68">
            <v>51.3</v>
          </cell>
          <cell r="G68">
            <v>57.3</v>
          </cell>
          <cell r="H68">
            <v>56.3</v>
          </cell>
          <cell r="I68">
            <v>87.7</v>
          </cell>
          <cell r="J68">
            <v>65.7</v>
          </cell>
          <cell r="K68">
            <v>77.099999999999994</v>
          </cell>
          <cell r="P68">
            <v>74.900000000000006</v>
          </cell>
          <cell r="Q68">
            <v>91.8</v>
          </cell>
          <cell r="R68">
            <v>100.7</v>
          </cell>
          <cell r="S68">
            <v>89</v>
          </cell>
          <cell r="T68">
            <v>87.3</v>
          </cell>
          <cell r="U68">
            <v>93.1</v>
          </cell>
          <cell r="V68">
            <v>89.5</v>
          </cell>
          <cell r="W68">
            <v>80</v>
          </cell>
          <cell r="X68">
            <v>83.6</v>
          </cell>
          <cell r="Y68">
            <v>80.900000000000006</v>
          </cell>
          <cell r="Z68">
            <v>81.8</v>
          </cell>
          <cell r="AA68">
            <v>81.5</v>
          </cell>
        </row>
        <row r="69">
          <cell r="C69">
            <v>1.2</v>
          </cell>
          <cell r="D69">
            <v>1.8</v>
          </cell>
          <cell r="E69">
            <v>1.1000000000000001</v>
          </cell>
          <cell r="F69">
            <v>0</v>
          </cell>
          <cell r="G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C70">
            <v>0.6</v>
          </cell>
          <cell r="D70">
            <v>20.399999999999999</v>
          </cell>
          <cell r="E70">
            <v>0.3</v>
          </cell>
          <cell r="F70">
            <v>10.1</v>
          </cell>
          <cell r="G70">
            <v>0.4</v>
          </cell>
          <cell r="P70">
            <v>1.9</v>
          </cell>
          <cell r="Q70">
            <v>0</v>
          </cell>
          <cell r="R70">
            <v>7.1</v>
          </cell>
          <cell r="S70">
            <v>59.5</v>
          </cell>
          <cell r="T70">
            <v>59.5</v>
          </cell>
          <cell r="U70">
            <v>82.5</v>
          </cell>
          <cell r="V70">
            <v>0.5</v>
          </cell>
          <cell r="W70">
            <v>151.4</v>
          </cell>
          <cell r="X70">
            <v>62.9</v>
          </cell>
          <cell r="Y70">
            <v>61.2</v>
          </cell>
          <cell r="Z70">
            <v>0</v>
          </cell>
          <cell r="AA70">
            <v>0.3</v>
          </cell>
        </row>
        <row r="73">
          <cell r="C73">
            <v>33.700000000000003</v>
          </cell>
          <cell r="D73">
            <v>28.4</v>
          </cell>
          <cell r="E73">
            <v>12.1</v>
          </cell>
          <cell r="F73">
            <v>7.1</v>
          </cell>
          <cell r="G73">
            <v>10.3</v>
          </cell>
          <cell r="H73">
            <v>8.6999999999999993</v>
          </cell>
          <cell r="I73">
            <v>15.5</v>
          </cell>
          <cell r="J73">
            <v>11.7</v>
          </cell>
          <cell r="K73">
            <v>15.2</v>
          </cell>
          <cell r="L73">
            <v>20.399999999999999</v>
          </cell>
          <cell r="M73">
            <v>21.8</v>
          </cell>
          <cell r="N73">
            <v>41.3</v>
          </cell>
          <cell r="P73">
            <v>23.2</v>
          </cell>
          <cell r="Q73">
            <v>30.9</v>
          </cell>
          <cell r="R73">
            <v>28.9</v>
          </cell>
          <cell r="S73">
            <v>25.4</v>
          </cell>
          <cell r="T73">
            <v>23.3</v>
          </cell>
          <cell r="U73">
            <v>24.5</v>
          </cell>
          <cell r="V73">
            <v>31.8</v>
          </cell>
          <cell r="X73">
            <v>35.799999999999997</v>
          </cell>
          <cell r="Y73">
            <v>119</v>
          </cell>
          <cell r="Z73">
            <v>45.1</v>
          </cell>
          <cell r="AA73">
            <v>50.3</v>
          </cell>
        </row>
        <row r="74">
          <cell r="C74">
            <v>2150.6</v>
          </cell>
          <cell r="D74">
            <v>1288.2</v>
          </cell>
          <cell r="E74">
            <v>1167</v>
          </cell>
          <cell r="F74">
            <v>572.1</v>
          </cell>
          <cell r="G74">
            <v>306.2</v>
          </cell>
          <cell r="H74">
            <v>659.1</v>
          </cell>
          <cell r="I74">
            <v>1109.5999999999999</v>
          </cell>
          <cell r="J74">
            <v>1407.3</v>
          </cell>
          <cell r="K74">
            <v>555.70000000000005</v>
          </cell>
          <cell r="L74">
            <v>720.6</v>
          </cell>
          <cell r="M74">
            <v>656.7</v>
          </cell>
          <cell r="N74">
            <v>1094</v>
          </cell>
          <cell r="P74">
            <v>1042.7</v>
          </cell>
          <cell r="Q74">
            <v>838.4</v>
          </cell>
          <cell r="R74">
            <v>889.1</v>
          </cell>
          <cell r="S74">
            <v>849.7</v>
          </cell>
          <cell r="T74">
            <v>996</v>
          </cell>
          <cell r="U74">
            <v>1017.6</v>
          </cell>
          <cell r="V74">
            <v>1290.2</v>
          </cell>
          <cell r="W74">
            <v>1185.8</v>
          </cell>
          <cell r="X74">
            <v>1372.1</v>
          </cell>
          <cell r="Y74">
            <v>1085</v>
          </cell>
          <cell r="Z74">
            <v>1113.5</v>
          </cell>
          <cell r="AA74">
            <v>1047.3</v>
          </cell>
        </row>
        <row r="78">
          <cell r="C78">
            <v>61.4</v>
          </cell>
          <cell r="D78">
            <v>49.8</v>
          </cell>
          <cell r="E78">
            <v>34.1</v>
          </cell>
          <cell r="F78">
            <v>0.4</v>
          </cell>
          <cell r="G78">
            <v>8.6999999999999993</v>
          </cell>
          <cell r="H78">
            <v>25.2</v>
          </cell>
          <cell r="I78">
            <v>36.200000000000003</v>
          </cell>
          <cell r="J78">
            <v>44.2</v>
          </cell>
          <cell r="K78">
            <v>47.9</v>
          </cell>
          <cell r="L78">
            <v>56.1</v>
          </cell>
          <cell r="M78">
            <v>50.5</v>
          </cell>
          <cell r="N78">
            <v>39.9</v>
          </cell>
          <cell r="P78">
            <v>57.9</v>
          </cell>
          <cell r="Q78">
            <v>59</v>
          </cell>
          <cell r="R78">
            <v>78.400000000000006</v>
          </cell>
          <cell r="S78">
            <v>80.5</v>
          </cell>
          <cell r="T78">
            <v>79.599999999999994</v>
          </cell>
          <cell r="U78">
            <v>80.3</v>
          </cell>
          <cell r="V78">
            <v>85.5</v>
          </cell>
          <cell r="W78">
            <v>87.3</v>
          </cell>
          <cell r="X78">
            <v>77.7</v>
          </cell>
          <cell r="Y78">
            <v>82.1</v>
          </cell>
          <cell r="Z78">
            <v>71.8</v>
          </cell>
          <cell r="AA78">
            <v>73.7</v>
          </cell>
        </row>
        <row r="81">
          <cell r="P81">
            <v>2</v>
          </cell>
          <cell r="Q81">
            <v>2.4</v>
          </cell>
          <cell r="R81">
            <v>3.3</v>
          </cell>
          <cell r="S81">
            <v>2.5</v>
          </cell>
          <cell r="T81">
            <v>2.9</v>
          </cell>
          <cell r="U81">
            <v>14.3</v>
          </cell>
          <cell r="V81">
            <v>3.4</v>
          </cell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2600.1</v>
          </cell>
          <cell r="AA85">
            <v>0</v>
          </cell>
        </row>
        <row r="86">
          <cell r="C86">
            <v>0</v>
          </cell>
          <cell r="D86">
            <v>7</v>
          </cell>
          <cell r="E86">
            <v>7.5</v>
          </cell>
          <cell r="F86">
            <v>4.9000000000000004</v>
          </cell>
          <cell r="G86">
            <v>59.2</v>
          </cell>
          <cell r="H86">
            <v>166.4</v>
          </cell>
          <cell r="I86">
            <v>131.19999999999999</v>
          </cell>
          <cell r="J86">
            <v>0</v>
          </cell>
          <cell r="K86">
            <v>12.2</v>
          </cell>
          <cell r="L86">
            <v>175.1</v>
          </cell>
          <cell r="M86">
            <v>153.80000000000001</v>
          </cell>
          <cell r="N86">
            <v>144.6</v>
          </cell>
          <cell r="P86">
            <v>109.4</v>
          </cell>
          <cell r="Q86">
            <v>155.69999999999999</v>
          </cell>
          <cell r="R86">
            <v>183.8</v>
          </cell>
          <cell r="S86">
            <v>167.4</v>
          </cell>
          <cell r="T86">
            <v>173.1</v>
          </cell>
          <cell r="U86">
            <v>167.9</v>
          </cell>
          <cell r="V86">
            <v>168.2</v>
          </cell>
          <cell r="X86">
            <v>185.9</v>
          </cell>
          <cell r="Y86">
            <v>174.1</v>
          </cell>
          <cell r="Z86">
            <v>225.8</v>
          </cell>
          <cell r="AA86">
            <v>201</v>
          </cell>
          <cell r="AB86">
            <v>2095.3000000000002</v>
          </cell>
        </row>
        <row r="89"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53.1</v>
          </cell>
          <cell r="W89">
            <v>20.9</v>
          </cell>
          <cell r="X89">
            <v>201.1</v>
          </cell>
          <cell r="Y89">
            <v>523.9</v>
          </cell>
          <cell r="Z89">
            <v>561.9</v>
          </cell>
          <cell r="AA89">
            <v>390.5</v>
          </cell>
        </row>
        <row r="91">
          <cell r="P91">
            <v>76.900000000000006</v>
          </cell>
          <cell r="Q91">
            <v>56.7</v>
          </cell>
          <cell r="R91">
            <v>71.900000000000006</v>
          </cell>
          <cell r="S91">
            <v>70.8</v>
          </cell>
          <cell r="T91">
            <v>86.1</v>
          </cell>
          <cell r="U91">
            <v>86.8</v>
          </cell>
          <cell r="V91">
            <v>93.3</v>
          </cell>
          <cell r="W91">
            <v>81.400000000000006</v>
          </cell>
          <cell r="X91">
            <v>83.6</v>
          </cell>
          <cell r="Y91">
            <v>86.8</v>
          </cell>
          <cell r="Z91">
            <v>83.7</v>
          </cell>
          <cell r="AA91">
            <v>84.1</v>
          </cell>
        </row>
        <row r="97">
          <cell r="C97">
            <v>5.7</v>
          </cell>
          <cell r="D97">
            <v>5.6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23.7</v>
          </cell>
          <cell r="S97">
            <v>1.4</v>
          </cell>
          <cell r="T97">
            <v>0</v>
          </cell>
          <cell r="U97">
            <v>0</v>
          </cell>
          <cell r="V97">
            <v>29.7</v>
          </cell>
          <cell r="W97">
            <v>3.3</v>
          </cell>
          <cell r="X97">
            <v>1.6</v>
          </cell>
          <cell r="Y97">
            <v>22.2</v>
          </cell>
          <cell r="Z97">
            <v>0.8</v>
          </cell>
          <cell r="AA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1136.8</v>
          </cell>
        </row>
        <row r="99">
          <cell r="C99">
            <v>0</v>
          </cell>
          <cell r="D99">
            <v>1597.8</v>
          </cell>
          <cell r="E99">
            <v>803.3</v>
          </cell>
          <cell r="F99">
            <v>1309.4000000000001</v>
          </cell>
          <cell r="G99">
            <v>825</v>
          </cell>
          <cell r="H99">
            <v>859.7</v>
          </cell>
          <cell r="I99">
            <v>874</v>
          </cell>
          <cell r="J99">
            <v>877.2</v>
          </cell>
          <cell r="K99">
            <v>0</v>
          </cell>
          <cell r="L99">
            <v>1754.8</v>
          </cell>
          <cell r="M99">
            <v>0</v>
          </cell>
          <cell r="N99">
            <v>1750.7</v>
          </cell>
          <cell r="P99">
            <v>0</v>
          </cell>
          <cell r="Q99">
            <v>1743.4</v>
          </cell>
          <cell r="R99">
            <v>860.4</v>
          </cell>
          <cell r="S99">
            <v>857</v>
          </cell>
          <cell r="T99">
            <v>855.8</v>
          </cell>
          <cell r="U99">
            <v>857.1</v>
          </cell>
          <cell r="V99">
            <v>858</v>
          </cell>
          <cell r="W99">
            <v>858.4</v>
          </cell>
          <cell r="X99">
            <v>854.1</v>
          </cell>
          <cell r="Y99">
            <v>847.2</v>
          </cell>
          <cell r="Z99">
            <v>0</v>
          </cell>
          <cell r="AA99">
            <v>0</v>
          </cell>
        </row>
        <row r="101">
          <cell r="C101">
            <v>224.6</v>
          </cell>
          <cell r="D101">
            <v>2.4</v>
          </cell>
          <cell r="E101">
            <v>108.6</v>
          </cell>
          <cell r="F101">
            <v>80.099999999999994</v>
          </cell>
          <cell r="G101">
            <v>38.700000000000003</v>
          </cell>
          <cell r="H101">
            <v>69.5</v>
          </cell>
          <cell r="I101">
            <v>23.9</v>
          </cell>
          <cell r="J101">
            <v>790</v>
          </cell>
          <cell r="K101">
            <v>0.8</v>
          </cell>
          <cell r="L101">
            <v>16.399999999999999</v>
          </cell>
          <cell r="O101">
            <v>1493.8000000000002</v>
          </cell>
          <cell r="P101">
            <v>108.6</v>
          </cell>
          <cell r="Q101">
            <v>6</v>
          </cell>
          <cell r="R101">
            <v>12.2</v>
          </cell>
          <cell r="S101">
            <v>47.7</v>
          </cell>
          <cell r="T101">
            <v>1.4</v>
          </cell>
          <cell r="U101">
            <v>14.3</v>
          </cell>
          <cell r="V101">
            <v>149.9</v>
          </cell>
          <cell r="W101">
            <v>78.8</v>
          </cell>
          <cell r="X101">
            <v>0.1</v>
          </cell>
          <cell r="Y101">
            <v>17.7</v>
          </cell>
          <cell r="Z101">
            <v>87</v>
          </cell>
          <cell r="AA101">
            <v>372.2</v>
          </cell>
        </row>
        <row r="104">
          <cell r="C104">
            <v>0</v>
          </cell>
          <cell r="D104">
            <v>31.8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49.1</v>
          </cell>
          <cell r="J104">
            <v>0</v>
          </cell>
          <cell r="K104">
            <v>32</v>
          </cell>
          <cell r="L104">
            <v>31.4</v>
          </cell>
          <cell r="M104">
            <v>0</v>
          </cell>
          <cell r="N104">
            <v>124.4</v>
          </cell>
          <cell r="P104">
            <v>0</v>
          </cell>
          <cell r="Q104">
            <v>36.1</v>
          </cell>
          <cell r="R104">
            <v>43.4</v>
          </cell>
          <cell r="S104">
            <v>0</v>
          </cell>
          <cell r="T104">
            <v>116.9</v>
          </cell>
          <cell r="U104">
            <v>8.4</v>
          </cell>
          <cell r="V104">
            <v>0</v>
          </cell>
          <cell r="W104">
            <v>66</v>
          </cell>
          <cell r="X104">
            <v>29.5</v>
          </cell>
          <cell r="Y104">
            <v>126</v>
          </cell>
          <cell r="Z104">
            <v>0</v>
          </cell>
          <cell r="AA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134.80000000000001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2">
          <cell r="C112">
            <v>5408</v>
          </cell>
          <cell r="D112">
            <v>4050</v>
          </cell>
          <cell r="E112">
            <v>8813.7999999999993</v>
          </cell>
          <cell r="F112">
            <v>0</v>
          </cell>
          <cell r="G112">
            <v>40000</v>
          </cell>
          <cell r="H112">
            <v>0</v>
          </cell>
          <cell r="I112">
            <v>43759.9</v>
          </cell>
          <cell r="J112">
            <v>5000</v>
          </cell>
          <cell r="K112">
            <v>6035.6</v>
          </cell>
          <cell r="L112">
            <v>0</v>
          </cell>
          <cell r="M112">
            <v>0</v>
          </cell>
          <cell r="N112">
            <v>9500</v>
          </cell>
          <cell r="P112">
            <v>0</v>
          </cell>
          <cell r="Q112">
            <v>7000</v>
          </cell>
          <cell r="R112">
            <v>0</v>
          </cell>
          <cell r="S112">
            <v>5000</v>
          </cell>
          <cell r="T112">
            <v>0</v>
          </cell>
          <cell r="U112">
            <v>24329.200000000001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16313.8</v>
          </cell>
        </row>
        <row r="113">
          <cell r="C113">
            <v>131506.79999999999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215854.7</v>
          </cell>
          <cell r="L113">
            <v>182.9</v>
          </cell>
          <cell r="M113">
            <v>0</v>
          </cell>
          <cell r="N113">
            <v>353.7</v>
          </cell>
          <cell r="P113">
            <v>144893.4</v>
          </cell>
          <cell r="Q113">
            <v>119.6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6000</v>
          </cell>
          <cell r="H115">
            <v>1500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C118">
            <v>29.4</v>
          </cell>
          <cell r="D118">
            <v>331.8</v>
          </cell>
          <cell r="E118">
            <v>8349.2999999999993</v>
          </cell>
          <cell r="F118">
            <v>660.9</v>
          </cell>
          <cell r="G118">
            <v>2062.9</v>
          </cell>
          <cell r="H118">
            <v>38929.1</v>
          </cell>
          <cell r="I118">
            <v>1225.9000000000001</v>
          </cell>
          <cell r="J118">
            <v>2110.8000000000002</v>
          </cell>
          <cell r="K118">
            <v>22.8</v>
          </cell>
          <cell r="L118">
            <v>177</v>
          </cell>
          <cell r="M118">
            <v>29332.3</v>
          </cell>
          <cell r="N118">
            <v>38269.599999999999</v>
          </cell>
          <cell r="P118">
            <v>20.7</v>
          </cell>
          <cell r="Q118">
            <v>29.8</v>
          </cell>
          <cell r="R118">
            <v>1992.1</v>
          </cell>
          <cell r="S118">
            <v>16.2</v>
          </cell>
          <cell r="T118">
            <v>149.4</v>
          </cell>
          <cell r="U118">
            <v>198.7</v>
          </cell>
          <cell r="V118">
            <v>13591.3</v>
          </cell>
          <cell r="W118">
            <v>320.60000000000002</v>
          </cell>
          <cell r="X118">
            <v>1553.4</v>
          </cell>
          <cell r="Y118">
            <v>1981.5</v>
          </cell>
          <cell r="Z118">
            <v>826.5</v>
          </cell>
          <cell r="AA118">
            <v>3381.7</v>
          </cell>
        </row>
        <row r="127">
          <cell r="C127">
            <v>2</v>
          </cell>
          <cell r="D127">
            <v>65.8</v>
          </cell>
          <cell r="E127">
            <v>28.3</v>
          </cell>
          <cell r="F127">
            <v>18.100000000000001</v>
          </cell>
          <cell r="G127">
            <v>10.3</v>
          </cell>
          <cell r="H127">
            <v>13.4</v>
          </cell>
          <cell r="I127">
            <v>136.30000000000001</v>
          </cell>
          <cell r="J127">
            <v>14.6</v>
          </cell>
          <cell r="K127">
            <v>12</v>
          </cell>
          <cell r="L127">
            <v>16.7</v>
          </cell>
          <cell r="M127">
            <v>16.100000000000001</v>
          </cell>
          <cell r="N127">
            <v>4.2</v>
          </cell>
          <cell r="P127">
            <v>141.5</v>
          </cell>
          <cell r="Q127">
            <v>228.3</v>
          </cell>
          <cell r="R127">
            <v>54.3</v>
          </cell>
          <cell r="S127">
            <v>9.9</v>
          </cell>
          <cell r="T127">
            <v>51.8</v>
          </cell>
          <cell r="U127">
            <v>139.5</v>
          </cell>
          <cell r="V127">
            <v>9.9</v>
          </cell>
          <cell r="W127">
            <v>12.4</v>
          </cell>
          <cell r="X127">
            <v>4.7</v>
          </cell>
          <cell r="Y127">
            <v>40.700000000000003</v>
          </cell>
          <cell r="Z127">
            <v>23.6</v>
          </cell>
          <cell r="AA127">
            <v>67.8</v>
          </cell>
        </row>
        <row r="136">
          <cell r="P136">
            <v>65.900000000000006</v>
          </cell>
          <cell r="Q136">
            <v>111.6</v>
          </cell>
          <cell r="R136">
            <v>95.9</v>
          </cell>
          <cell r="S136">
            <v>105</v>
          </cell>
          <cell r="T136">
            <v>107.1</v>
          </cell>
          <cell r="U136">
            <v>107.1</v>
          </cell>
          <cell r="V136">
            <v>122.6</v>
          </cell>
          <cell r="W136">
            <v>127.2</v>
          </cell>
          <cell r="X136">
            <v>104.8</v>
          </cell>
          <cell r="Y136">
            <v>121.3</v>
          </cell>
          <cell r="Z136">
            <v>125.9</v>
          </cell>
          <cell r="AA136">
            <v>121</v>
          </cell>
        </row>
        <row r="138">
          <cell r="C138">
            <v>2156.6999999999998</v>
          </cell>
          <cell r="D138">
            <v>1313.1000000000001</v>
          </cell>
          <cell r="E138">
            <v>1569.7</v>
          </cell>
          <cell r="F138">
            <v>582.30000000000007</v>
          </cell>
          <cell r="G138">
            <v>439.49999999999994</v>
          </cell>
          <cell r="H138">
            <v>1084.6000000000001</v>
          </cell>
          <cell r="I138">
            <v>1596.6999999999998</v>
          </cell>
          <cell r="J138">
            <v>1536.8999999999999</v>
          </cell>
          <cell r="K138">
            <v>564.20000000000005</v>
          </cell>
          <cell r="L138">
            <v>729.9</v>
          </cell>
          <cell r="M138">
            <v>664.6</v>
          </cell>
          <cell r="N138">
            <v>1102.3</v>
          </cell>
          <cell r="P138">
            <v>1125.2000000000003</v>
          </cell>
          <cell r="Q138">
            <v>899.1</v>
          </cell>
          <cell r="R138">
            <v>975.4</v>
          </cell>
          <cell r="S138">
            <v>984.4</v>
          </cell>
          <cell r="T138">
            <v>1148.4000000000001</v>
          </cell>
          <cell r="U138">
            <v>1207.3</v>
          </cell>
          <cell r="V138">
            <v>1395.5</v>
          </cell>
          <cell r="W138">
            <v>1445.5</v>
          </cell>
          <cell r="X138">
            <v>1529.3</v>
          </cell>
          <cell r="Y138">
            <v>1255.8</v>
          </cell>
          <cell r="Z138">
            <v>1215.4000000000001</v>
          </cell>
          <cell r="AA138">
            <v>1163.9999999999998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1404B-260D-4162-84C5-8A0D1A978DA7}">
  <dimension ref="B1:EG349"/>
  <sheetViews>
    <sheetView showGridLines="0" tabSelected="1" topLeftCell="H19" zoomScaleNormal="100" workbookViewId="0">
      <selection activeCell="AB100" sqref="AB100"/>
    </sheetView>
  </sheetViews>
  <sheetFormatPr baseColWidth="10" defaultColWidth="11.42578125" defaultRowHeight="12.75" x14ac:dyDescent="0.2"/>
  <cols>
    <col min="1" max="1" width="3.42578125" customWidth="1"/>
    <col min="2" max="2" width="91.7109375" customWidth="1"/>
    <col min="3" max="13" width="9.28515625" customWidth="1"/>
    <col min="14" max="14" width="10.42578125" customWidth="1"/>
    <col min="15" max="15" width="12.85546875" customWidth="1"/>
    <col min="16" max="16" width="10" bestFit="1" customWidth="1"/>
    <col min="17" max="17" width="9" bestFit="1" customWidth="1"/>
    <col min="18" max="18" width="8" bestFit="1" customWidth="1"/>
    <col min="19" max="19" width="8.28515625" bestFit="1" customWidth="1"/>
    <col min="20" max="20" width="7.42578125" bestFit="1" customWidth="1"/>
    <col min="21" max="22" width="8.42578125" bestFit="1" customWidth="1"/>
    <col min="23" max="23" width="8" bestFit="1" customWidth="1"/>
    <col min="24" max="24" width="11" bestFit="1" customWidth="1"/>
    <col min="25" max="25" width="8.7109375" bestFit="1" customWidth="1"/>
    <col min="26" max="26" width="10.140625" customWidth="1"/>
    <col min="27" max="27" width="10.7109375" customWidth="1"/>
    <col min="28" max="28" width="12.42578125" customWidth="1"/>
    <col min="29" max="29" width="10.5703125" bestFit="1" customWidth="1"/>
    <col min="30" max="30" width="8.85546875" customWidth="1"/>
    <col min="31" max="31" width="13.85546875" bestFit="1" customWidth="1"/>
    <col min="32" max="32" width="14.85546875" bestFit="1" customWidth="1"/>
  </cols>
  <sheetData>
    <row r="1" spans="2:32" ht="17.2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2" ht="14.25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2" s="3" customFormat="1" ht="17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2" s="3" customFormat="1" ht="17.25" customHeight="1" x14ac:dyDescent="0.3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2" s="3" customFormat="1" ht="14.25" customHeight="1" x14ac:dyDescent="0.3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2" s="3" customFormat="1" ht="17.25" customHeight="1" x14ac:dyDescent="0.2">
      <c r="B6" s="6" t="s">
        <v>4</v>
      </c>
      <c r="C6" s="7">
        <v>2020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v>2020</v>
      </c>
      <c r="P6" s="7">
        <v>2021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6">
        <v>2021</v>
      </c>
      <c r="AC6" s="7" t="s">
        <v>5</v>
      </c>
      <c r="AD6" s="9"/>
    </row>
    <row r="7" spans="2:32" ht="24" customHeight="1" thickBot="1" x14ac:dyDescent="0.25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0"/>
      <c r="P7" s="11" t="s">
        <v>6</v>
      </c>
      <c r="Q7" s="11" t="s">
        <v>7</v>
      </c>
      <c r="R7" s="11" t="s">
        <v>8</v>
      </c>
      <c r="S7" s="11" t="s">
        <v>9</v>
      </c>
      <c r="T7" s="11" t="s">
        <v>10</v>
      </c>
      <c r="U7" s="11" t="s">
        <v>11</v>
      </c>
      <c r="V7" s="11" t="s">
        <v>12</v>
      </c>
      <c r="W7" s="11" t="s">
        <v>13</v>
      </c>
      <c r="X7" s="11" t="s">
        <v>14</v>
      </c>
      <c r="Y7" s="11" t="s">
        <v>15</v>
      </c>
      <c r="Z7" s="11" t="s">
        <v>16</v>
      </c>
      <c r="AA7" s="11" t="s">
        <v>17</v>
      </c>
      <c r="AB7" s="10"/>
      <c r="AC7" s="12" t="s">
        <v>18</v>
      </c>
      <c r="AD7" s="13" t="s">
        <v>19</v>
      </c>
    </row>
    <row r="8" spans="2:32" ht="18" customHeight="1" thickTop="1" x14ac:dyDescent="0.2">
      <c r="B8" s="14" t="s">
        <v>20</v>
      </c>
      <c r="C8" s="15">
        <f>+C9+C21+C22+C30+C48</f>
        <v>2565.6</v>
      </c>
      <c r="D8" s="15">
        <f t="shared" ref="D8:N8" si="0">+D9+D21+D22+D30+D48</f>
        <v>1866.6</v>
      </c>
      <c r="E8" s="15">
        <f t="shared" si="0"/>
        <v>3987.6</v>
      </c>
      <c r="F8" s="15">
        <f t="shared" si="0"/>
        <v>12382.6</v>
      </c>
      <c r="G8" s="15">
        <f t="shared" si="0"/>
        <v>954.40000000000009</v>
      </c>
      <c r="H8" s="15">
        <f t="shared" si="0"/>
        <v>1633.0000000000002</v>
      </c>
      <c r="I8" s="15">
        <f t="shared" si="0"/>
        <v>2196.3999999999996</v>
      </c>
      <c r="J8" s="15">
        <f t="shared" si="0"/>
        <v>6625.8</v>
      </c>
      <c r="K8" s="15">
        <f t="shared" si="0"/>
        <v>11129</v>
      </c>
      <c r="L8" s="15">
        <f t="shared" si="0"/>
        <v>1378.5</v>
      </c>
      <c r="M8" s="15">
        <f t="shared" si="0"/>
        <v>1487.8</v>
      </c>
      <c r="N8" s="15">
        <f t="shared" si="0"/>
        <v>2419.9</v>
      </c>
      <c r="O8" s="15">
        <f>+O9+O21+O22+O30+O48</f>
        <v>48627.199999999997</v>
      </c>
      <c r="P8" s="15">
        <f>+P9+P21+P22+P30+P48</f>
        <v>3224.7000000000007</v>
      </c>
      <c r="Q8" s="15">
        <f t="shared" ref="Q8:AA8" si="1">+Q9+Q21+Q22+Q30+Q48</f>
        <v>1534</v>
      </c>
      <c r="R8" s="15">
        <f t="shared" si="1"/>
        <v>2098.6</v>
      </c>
      <c r="S8" s="15">
        <f t="shared" si="1"/>
        <v>1562.8999999999999</v>
      </c>
      <c r="T8" s="15">
        <f t="shared" si="1"/>
        <v>1860.3</v>
      </c>
      <c r="U8" s="15">
        <f t="shared" si="1"/>
        <v>2649.3999999999996</v>
      </c>
      <c r="V8" s="15">
        <f t="shared" si="1"/>
        <v>2145.1999999999998</v>
      </c>
      <c r="W8" s="15">
        <f t="shared" si="1"/>
        <v>2493.7000000000003</v>
      </c>
      <c r="X8" s="15">
        <f t="shared" si="1"/>
        <v>2964.6</v>
      </c>
      <c r="Y8" s="15">
        <f t="shared" si="1"/>
        <v>2616.1</v>
      </c>
      <c r="Z8" s="15">
        <f t="shared" si="1"/>
        <v>5194.3999999999996</v>
      </c>
      <c r="AA8" s="15">
        <f t="shared" si="1"/>
        <v>2745.5</v>
      </c>
      <c r="AB8" s="15">
        <f>+AB9+AB21+AB22+AB30+AB48</f>
        <v>31089.399999999998</v>
      </c>
      <c r="AC8" s="16">
        <f t="shared" ref="AC8:AC22" si="2">+AB8-O8</f>
        <v>-17537.8</v>
      </c>
      <c r="AD8" s="16">
        <f>+AC8/O8*100</f>
        <v>-36.065823242958672</v>
      </c>
      <c r="AE8" s="17"/>
      <c r="AF8" s="18"/>
    </row>
    <row r="9" spans="2:32" ht="18" customHeight="1" x14ac:dyDescent="0.2">
      <c r="B9" s="19" t="s">
        <v>21</v>
      </c>
      <c r="C9" s="20">
        <f t="shared" ref="C9:AB9" si="3">+C10+C19</f>
        <v>34.9</v>
      </c>
      <c r="D9" s="20">
        <f t="shared" si="3"/>
        <v>120.2</v>
      </c>
      <c r="E9" s="20">
        <f t="shared" si="3"/>
        <v>109</v>
      </c>
      <c r="F9" s="20">
        <f t="shared" si="3"/>
        <v>0.2</v>
      </c>
      <c r="G9" s="20">
        <f t="shared" si="3"/>
        <v>197.4</v>
      </c>
      <c r="H9" s="20">
        <f t="shared" si="3"/>
        <v>114.5</v>
      </c>
      <c r="I9" s="20">
        <f t="shared" si="3"/>
        <v>133.69999999999999</v>
      </c>
      <c r="J9" s="20">
        <f t="shared" si="3"/>
        <v>128.19999999999999</v>
      </c>
      <c r="K9" s="20">
        <f t="shared" si="3"/>
        <v>125.8</v>
      </c>
      <c r="L9" s="20">
        <f t="shared" si="3"/>
        <v>130</v>
      </c>
      <c r="M9" s="20">
        <f t="shared" si="3"/>
        <v>122.7</v>
      </c>
      <c r="N9" s="20">
        <f t="shared" si="3"/>
        <v>222.8</v>
      </c>
      <c r="O9" s="21">
        <f t="shared" si="3"/>
        <v>1439.4</v>
      </c>
      <c r="P9" s="20">
        <f t="shared" si="3"/>
        <v>6.7</v>
      </c>
      <c r="Q9" s="20">
        <f t="shared" si="3"/>
        <v>94.5</v>
      </c>
      <c r="R9" s="20">
        <f t="shared" si="3"/>
        <v>188.4</v>
      </c>
      <c r="S9" s="20">
        <f t="shared" si="3"/>
        <v>18.100000000000001</v>
      </c>
      <c r="T9" s="20">
        <f t="shared" si="3"/>
        <v>151.70000000000002</v>
      </c>
      <c r="U9" s="20">
        <f t="shared" si="3"/>
        <v>228.79999999999998</v>
      </c>
      <c r="V9" s="20">
        <f t="shared" si="3"/>
        <v>112.7</v>
      </c>
      <c r="W9" s="20">
        <f t="shared" si="3"/>
        <v>226.70000000000002</v>
      </c>
      <c r="X9" s="20">
        <f t="shared" si="3"/>
        <v>299.79999999999995</v>
      </c>
      <c r="Y9" s="20">
        <f t="shared" si="3"/>
        <v>47.5</v>
      </c>
      <c r="Z9" s="20">
        <f t="shared" si="3"/>
        <v>160.30000000000001</v>
      </c>
      <c r="AA9" s="20">
        <f t="shared" si="3"/>
        <v>305.10000000000002</v>
      </c>
      <c r="AB9" s="20">
        <f t="shared" si="3"/>
        <v>1840.2999999999997</v>
      </c>
      <c r="AC9" s="20">
        <f t="shared" si="2"/>
        <v>400.89999999999964</v>
      </c>
      <c r="AD9" s="21">
        <f>+AC9/O9*100</f>
        <v>27.851882728914802</v>
      </c>
      <c r="AE9" s="17"/>
      <c r="AF9" s="18"/>
    </row>
    <row r="10" spans="2:32" ht="18" customHeight="1" x14ac:dyDescent="0.2">
      <c r="B10" s="19" t="s">
        <v>22</v>
      </c>
      <c r="C10" s="20">
        <f t="shared" ref="C10:AB10" si="4">+C11+C14</f>
        <v>19.8</v>
      </c>
      <c r="D10" s="20">
        <f t="shared" si="4"/>
        <v>108</v>
      </c>
      <c r="E10" s="20">
        <f t="shared" si="4"/>
        <v>102</v>
      </c>
      <c r="F10" s="20">
        <f t="shared" si="4"/>
        <v>0.1</v>
      </c>
      <c r="G10" s="20">
        <f t="shared" si="4"/>
        <v>196</v>
      </c>
      <c r="H10" s="20">
        <f t="shared" si="4"/>
        <v>108.5</v>
      </c>
      <c r="I10" s="20">
        <f t="shared" si="4"/>
        <v>125.7</v>
      </c>
      <c r="J10" s="20">
        <f t="shared" si="4"/>
        <v>124.1</v>
      </c>
      <c r="K10" s="20">
        <f t="shared" si="4"/>
        <v>121.39999999999999</v>
      </c>
      <c r="L10" s="20">
        <f t="shared" si="4"/>
        <v>125.4</v>
      </c>
      <c r="M10" s="20">
        <f t="shared" si="4"/>
        <v>118.3</v>
      </c>
      <c r="N10" s="20">
        <f t="shared" si="4"/>
        <v>218.10000000000002</v>
      </c>
      <c r="O10" s="21">
        <f t="shared" si="4"/>
        <v>1367.4</v>
      </c>
      <c r="P10" s="20">
        <f t="shared" si="4"/>
        <v>1.7</v>
      </c>
      <c r="Q10" s="20">
        <f t="shared" si="4"/>
        <v>88.8</v>
      </c>
      <c r="R10" s="20">
        <f t="shared" si="4"/>
        <v>182.20000000000002</v>
      </c>
      <c r="S10" s="20">
        <f t="shared" si="4"/>
        <v>12.700000000000001</v>
      </c>
      <c r="T10" s="20">
        <f t="shared" si="4"/>
        <v>146.70000000000002</v>
      </c>
      <c r="U10" s="20">
        <f t="shared" si="4"/>
        <v>223.89999999999998</v>
      </c>
      <c r="V10" s="20">
        <f t="shared" si="4"/>
        <v>107.8</v>
      </c>
      <c r="W10" s="20">
        <f t="shared" si="4"/>
        <v>221.4</v>
      </c>
      <c r="X10" s="20">
        <f t="shared" si="4"/>
        <v>293.79999999999995</v>
      </c>
      <c r="Y10" s="20">
        <f t="shared" si="4"/>
        <v>41.8</v>
      </c>
      <c r="Z10" s="20">
        <f t="shared" si="4"/>
        <v>154.20000000000002</v>
      </c>
      <c r="AA10" s="20">
        <f t="shared" si="4"/>
        <v>300.70000000000005</v>
      </c>
      <c r="AB10" s="20">
        <f t="shared" si="4"/>
        <v>1775.6999999999998</v>
      </c>
      <c r="AC10" s="20">
        <f t="shared" si="2"/>
        <v>408.29999999999973</v>
      </c>
      <c r="AD10" s="21">
        <f>+AC10/O10*100</f>
        <v>29.85958753839401</v>
      </c>
      <c r="AE10" s="17"/>
      <c r="AF10" s="18"/>
    </row>
    <row r="11" spans="2:32" ht="18" customHeight="1" x14ac:dyDescent="0.2">
      <c r="B11" s="22" t="s">
        <v>23</v>
      </c>
      <c r="C11" s="20">
        <f t="shared" ref="C11:AB11" si="5">+C12+C13</f>
        <v>0</v>
      </c>
      <c r="D11" s="20">
        <f t="shared" si="5"/>
        <v>95.5</v>
      </c>
      <c r="E11" s="20">
        <f t="shared" si="5"/>
        <v>93.1</v>
      </c>
      <c r="F11" s="20">
        <f t="shared" si="5"/>
        <v>0</v>
      </c>
      <c r="G11" s="20">
        <f t="shared" si="5"/>
        <v>192</v>
      </c>
      <c r="H11" s="20">
        <f t="shared" si="5"/>
        <v>103.6</v>
      </c>
      <c r="I11" s="20">
        <f t="shared" si="5"/>
        <v>109.2</v>
      </c>
      <c r="J11" s="20">
        <f t="shared" si="5"/>
        <v>107.1</v>
      </c>
      <c r="K11" s="20">
        <f t="shared" si="5"/>
        <v>115.3</v>
      </c>
      <c r="L11" s="20">
        <f t="shared" si="5"/>
        <v>107.7</v>
      </c>
      <c r="M11" s="20">
        <f t="shared" si="5"/>
        <v>98.1</v>
      </c>
      <c r="N11" s="20">
        <f t="shared" si="5"/>
        <v>184.3</v>
      </c>
      <c r="O11" s="20">
        <f t="shared" si="5"/>
        <v>1205.9000000000001</v>
      </c>
      <c r="P11" s="20">
        <f t="shared" si="5"/>
        <v>0</v>
      </c>
      <c r="Q11" s="20">
        <f t="shared" si="5"/>
        <v>87.2</v>
      </c>
      <c r="R11" s="20">
        <f t="shared" si="5"/>
        <v>157.30000000000001</v>
      </c>
      <c r="S11" s="20">
        <f t="shared" si="5"/>
        <v>0</v>
      </c>
      <c r="T11" s="20">
        <f t="shared" si="5"/>
        <v>142.80000000000001</v>
      </c>
      <c r="U11" s="20">
        <f t="shared" si="5"/>
        <v>217.79999999999998</v>
      </c>
      <c r="V11" s="20">
        <f t="shared" si="5"/>
        <v>77.3</v>
      </c>
      <c r="W11" s="20">
        <f t="shared" si="5"/>
        <v>215.6</v>
      </c>
      <c r="X11" s="20">
        <f t="shared" si="5"/>
        <v>286.79999999999995</v>
      </c>
      <c r="Y11" s="20">
        <f t="shared" si="5"/>
        <v>0</v>
      </c>
      <c r="Z11" s="20">
        <f t="shared" si="5"/>
        <v>141.80000000000001</v>
      </c>
      <c r="AA11" s="20">
        <f t="shared" si="5"/>
        <v>280.60000000000002</v>
      </c>
      <c r="AB11" s="20">
        <f t="shared" si="5"/>
        <v>1607.1999999999998</v>
      </c>
      <c r="AC11" s="20">
        <f t="shared" si="2"/>
        <v>401.29999999999973</v>
      </c>
      <c r="AD11" s="21">
        <f>+AC11/O11*100</f>
        <v>33.278049589518176</v>
      </c>
      <c r="AE11" s="17"/>
      <c r="AF11" s="18"/>
    </row>
    <row r="12" spans="2:32" ht="18" customHeight="1" x14ac:dyDescent="0.2">
      <c r="B12" s="23" t="s">
        <v>24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5">
        <f>SUM(C12:N12)</f>
        <v>0</v>
      </c>
      <c r="P12" s="24">
        <v>0</v>
      </c>
      <c r="Q12" s="24">
        <v>0</v>
      </c>
      <c r="R12" s="26">
        <v>69.099999999999994</v>
      </c>
      <c r="S12" s="26">
        <v>0</v>
      </c>
      <c r="T12" s="26">
        <v>65.7</v>
      </c>
      <c r="U12" s="26">
        <v>131.69999999999999</v>
      </c>
      <c r="V12" s="26">
        <v>0</v>
      </c>
      <c r="W12" s="26">
        <v>135.19999999999999</v>
      </c>
      <c r="X12" s="26">
        <v>136.19999999999999</v>
      </c>
      <c r="Y12" s="26">
        <v>0</v>
      </c>
      <c r="Z12" s="26">
        <v>69.3</v>
      </c>
      <c r="AA12" s="26">
        <v>140.69999999999999</v>
      </c>
      <c r="AB12" s="26">
        <f>SUM(P12:AA12)</f>
        <v>747.89999999999986</v>
      </c>
      <c r="AC12" s="24">
        <f t="shared" si="2"/>
        <v>747.89999999999986</v>
      </c>
      <c r="AD12" s="27">
        <v>0</v>
      </c>
      <c r="AE12" s="17"/>
      <c r="AF12" s="18"/>
    </row>
    <row r="13" spans="2:32" ht="18" customHeight="1" x14ac:dyDescent="0.2">
      <c r="B13" s="28" t="s">
        <v>25</v>
      </c>
      <c r="C13" s="24">
        <v>0</v>
      </c>
      <c r="D13" s="24">
        <v>95.5</v>
      </c>
      <c r="E13" s="24">
        <v>93.1</v>
      </c>
      <c r="F13" s="24">
        <v>0</v>
      </c>
      <c r="G13" s="24">
        <v>192</v>
      </c>
      <c r="H13" s="24">
        <v>103.6</v>
      </c>
      <c r="I13" s="24">
        <v>109.2</v>
      </c>
      <c r="J13" s="24">
        <v>107.1</v>
      </c>
      <c r="K13" s="24">
        <v>115.3</v>
      </c>
      <c r="L13" s="24">
        <v>107.7</v>
      </c>
      <c r="M13" s="24">
        <v>98.1</v>
      </c>
      <c r="N13" s="24">
        <v>184.3</v>
      </c>
      <c r="O13" s="25">
        <f>SUM(C13:N13)</f>
        <v>1205.9000000000001</v>
      </c>
      <c r="P13" s="24">
        <v>0</v>
      </c>
      <c r="Q13" s="24">
        <v>87.2</v>
      </c>
      <c r="R13" s="24">
        <v>88.2</v>
      </c>
      <c r="S13" s="24">
        <v>0</v>
      </c>
      <c r="T13" s="24">
        <v>77.099999999999994</v>
      </c>
      <c r="U13" s="24">
        <v>86.1</v>
      </c>
      <c r="V13" s="24">
        <v>77.3</v>
      </c>
      <c r="W13" s="24">
        <v>80.400000000000006</v>
      </c>
      <c r="X13" s="24">
        <v>150.6</v>
      </c>
      <c r="Y13" s="24">
        <v>0</v>
      </c>
      <c r="Z13" s="24">
        <v>72.5</v>
      </c>
      <c r="AA13" s="24">
        <v>139.9</v>
      </c>
      <c r="AB13" s="24">
        <f>SUM(P13:AA13)</f>
        <v>859.30000000000007</v>
      </c>
      <c r="AC13" s="24">
        <f t="shared" si="2"/>
        <v>-346.6</v>
      </c>
      <c r="AD13" s="25">
        <f>+AC13/O13*100</f>
        <v>-28.74201840948669</v>
      </c>
      <c r="AE13" s="17"/>
      <c r="AF13" s="18"/>
    </row>
    <row r="14" spans="2:32" ht="18" customHeight="1" x14ac:dyDescent="0.2">
      <c r="B14" s="22" t="s">
        <v>26</v>
      </c>
      <c r="C14" s="20">
        <f t="shared" ref="C14:AA14" si="6">+C15</f>
        <v>19.8</v>
      </c>
      <c r="D14" s="20">
        <f t="shared" si="6"/>
        <v>12.5</v>
      </c>
      <c r="E14" s="20">
        <f t="shared" si="6"/>
        <v>8.9</v>
      </c>
      <c r="F14" s="20">
        <f t="shared" si="6"/>
        <v>0.1</v>
      </c>
      <c r="G14" s="20">
        <f t="shared" si="6"/>
        <v>4</v>
      </c>
      <c r="H14" s="20">
        <f t="shared" si="6"/>
        <v>4.9000000000000004</v>
      </c>
      <c r="I14" s="20">
        <f t="shared" si="6"/>
        <v>16.5</v>
      </c>
      <c r="J14" s="20">
        <f t="shared" si="6"/>
        <v>17</v>
      </c>
      <c r="K14" s="20">
        <f t="shared" si="6"/>
        <v>6.1</v>
      </c>
      <c r="L14" s="20">
        <f t="shared" si="6"/>
        <v>17.7</v>
      </c>
      <c r="M14" s="20">
        <f t="shared" si="6"/>
        <v>20.2</v>
      </c>
      <c r="N14" s="20">
        <f t="shared" si="6"/>
        <v>33.800000000000004</v>
      </c>
      <c r="O14" s="20">
        <f>+O15+O18</f>
        <v>161.5</v>
      </c>
      <c r="P14" s="20">
        <f t="shared" si="6"/>
        <v>1.7</v>
      </c>
      <c r="Q14" s="20">
        <f t="shared" si="6"/>
        <v>1.6</v>
      </c>
      <c r="R14" s="20">
        <f t="shared" si="6"/>
        <v>24.9</v>
      </c>
      <c r="S14" s="20">
        <f t="shared" si="6"/>
        <v>12.700000000000001</v>
      </c>
      <c r="T14" s="20">
        <f t="shared" si="6"/>
        <v>3.9</v>
      </c>
      <c r="U14" s="20">
        <f t="shared" si="6"/>
        <v>6.1</v>
      </c>
      <c r="V14" s="20">
        <f t="shared" si="6"/>
        <v>30.5</v>
      </c>
      <c r="W14" s="20">
        <f t="shared" si="6"/>
        <v>5.8</v>
      </c>
      <c r="X14" s="20">
        <f t="shared" si="6"/>
        <v>7</v>
      </c>
      <c r="Y14" s="20">
        <f>+Y15+Y18</f>
        <v>41.8</v>
      </c>
      <c r="Z14" s="20">
        <f t="shared" si="6"/>
        <v>12.4</v>
      </c>
      <c r="AA14" s="20">
        <f t="shared" si="6"/>
        <v>20.100000000000001</v>
      </c>
      <c r="AB14" s="20">
        <f>+AB15+AB18</f>
        <v>168.5</v>
      </c>
      <c r="AC14" s="20">
        <f t="shared" si="2"/>
        <v>7</v>
      </c>
      <c r="AD14" s="21">
        <f>+AC14/O14*100</f>
        <v>4.3343653250773997</v>
      </c>
      <c r="AE14" s="17"/>
      <c r="AF14" s="18"/>
    </row>
    <row r="15" spans="2:32" ht="18" customHeight="1" x14ac:dyDescent="0.2">
      <c r="B15" s="28" t="s">
        <v>27</v>
      </c>
      <c r="C15" s="24">
        <f t="shared" ref="C15:AA15" si="7">+C16+C17</f>
        <v>19.8</v>
      </c>
      <c r="D15" s="24">
        <f t="shared" si="7"/>
        <v>12.5</v>
      </c>
      <c r="E15" s="24">
        <f t="shared" si="7"/>
        <v>8.9</v>
      </c>
      <c r="F15" s="24">
        <f t="shared" si="7"/>
        <v>0.1</v>
      </c>
      <c r="G15" s="24">
        <f t="shared" si="7"/>
        <v>4</v>
      </c>
      <c r="H15" s="24">
        <f t="shared" si="7"/>
        <v>4.9000000000000004</v>
      </c>
      <c r="I15" s="24">
        <f t="shared" si="7"/>
        <v>16.5</v>
      </c>
      <c r="J15" s="24">
        <f t="shared" si="7"/>
        <v>17</v>
      </c>
      <c r="K15" s="24">
        <f t="shared" si="7"/>
        <v>6.1</v>
      </c>
      <c r="L15" s="24">
        <f t="shared" si="7"/>
        <v>17.7</v>
      </c>
      <c r="M15" s="24">
        <f t="shared" si="7"/>
        <v>20.2</v>
      </c>
      <c r="N15" s="24">
        <f t="shared" si="7"/>
        <v>33.800000000000004</v>
      </c>
      <c r="O15" s="24">
        <f t="shared" si="7"/>
        <v>161.5</v>
      </c>
      <c r="P15" s="24">
        <f t="shared" si="7"/>
        <v>1.7</v>
      </c>
      <c r="Q15" s="24">
        <f t="shared" si="7"/>
        <v>1.6</v>
      </c>
      <c r="R15" s="24">
        <f t="shared" si="7"/>
        <v>24.9</v>
      </c>
      <c r="S15" s="24">
        <f t="shared" si="7"/>
        <v>12.700000000000001</v>
      </c>
      <c r="T15" s="24">
        <f t="shared" si="7"/>
        <v>3.9</v>
      </c>
      <c r="U15" s="24">
        <f t="shared" si="7"/>
        <v>6.1</v>
      </c>
      <c r="V15" s="24">
        <f t="shared" si="7"/>
        <v>30.5</v>
      </c>
      <c r="W15" s="24">
        <f t="shared" si="7"/>
        <v>5.8</v>
      </c>
      <c r="X15" s="24">
        <f t="shared" si="7"/>
        <v>7</v>
      </c>
      <c r="Y15" s="24">
        <f t="shared" si="7"/>
        <v>41.8</v>
      </c>
      <c r="Z15" s="24">
        <f t="shared" si="7"/>
        <v>12.4</v>
      </c>
      <c r="AA15" s="24">
        <f t="shared" si="7"/>
        <v>20.100000000000001</v>
      </c>
      <c r="AB15" s="24">
        <f>+AB16+AB17</f>
        <v>168.5</v>
      </c>
      <c r="AC15" s="24">
        <f t="shared" si="2"/>
        <v>7</v>
      </c>
      <c r="AD15" s="25">
        <f>+AC15/O15*100</f>
        <v>4.3343653250773997</v>
      </c>
      <c r="AE15" s="17"/>
      <c r="AF15" s="18"/>
    </row>
    <row r="16" spans="2:32" ht="18" customHeight="1" x14ac:dyDescent="0.2">
      <c r="B16" s="29" t="s">
        <v>28</v>
      </c>
      <c r="C16" s="24">
        <v>14.3</v>
      </c>
      <c r="D16" s="24">
        <v>8</v>
      </c>
      <c r="E16" s="24">
        <v>6.5</v>
      </c>
      <c r="F16" s="24">
        <v>0</v>
      </c>
      <c r="G16" s="24">
        <v>2.7</v>
      </c>
      <c r="H16" s="24">
        <v>0</v>
      </c>
      <c r="I16" s="24">
        <v>11.2</v>
      </c>
      <c r="J16" s="24">
        <v>12.4</v>
      </c>
      <c r="K16" s="24">
        <v>0</v>
      </c>
      <c r="L16" s="24">
        <v>11.7</v>
      </c>
      <c r="M16" s="24">
        <v>15</v>
      </c>
      <c r="N16" s="24">
        <v>29.6</v>
      </c>
      <c r="O16" s="25">
        <f>SUM(C16:N16)</f>
        <v>111.4</v>
      </c>
      <c r="P16" s="24">
        <f>+[1]PP!P40</f>
        <v>0</v>
      </c>
      <c r="Q16" s="24">
        <f>+[1]PP!Q40</f>
        <v>0</v>
      </c>
      <c r="R16" s="24">
        <f>+[1]PP!R40</f>
        <v>20.9</v>
      </c>
      <c r="S16" s="24">
        <f>+[1]PP!S40</f>
        <v>10.8</v>
      </c>
      <c r="T16" s="24">
        <f>+[1]PP!T40</f>
        <v>0</v>
      </c>
      <c r="U16" s="24">
        <f>+[1]PP!U40</f>
        <v>0</v>
      </c>
      <c r="V16" s="24">
        <f>+[1]PP!V40</f>
        <v>22.4</v>
      </c>
      <c r="W16" s="24">
        <f>+[1]PP!W40</f>
        <v>0</v>
      </c>
      <c r="X16" s="24">
        <f>+[1]PP!X40</f>
        <v>0</v>
      </c>
      <c r="Y16" s="24">
        <f>+[1]PP!Y40</f>
        <v>34.299999999999997</v>
      </c>
      <c r="Z16" s="24">
        <f>+[1]PP!Z40</f>
        <v>3.5</v>
      </c>
      <c r="AA16" s="24">
        <f>+[1]PP!AA40</f>
        <v>10</v>
      </c>
      <c r="AB16" s="24">
        <f>SUM(P16:AA16)</f>
        <v>101.89999999999999</v>
      </c>
      <c r="AC16" s="24">
        <f t="shared" si="2"/>
        <v>-9.5000000000000142</v>
      </c>
      <c r="AD16" s="25">
        <f>+AC16/O16*100</f>
        <v>-8.5278276481149131</v>
      </c>
      <c r="AE16" s="17"/>
      <c r="AF16" s="18"/>
    </row>
    <row r="17" spans="2:137" ht="18" customHeight="1" x14ac:dyDescent="0.2">
      <c r="B17" s="30" t="s">
        <v>29</v>
      </c>
      <c r="C17" s="31">
        <v>5.5</v>
      </c>
      <c r="D17" s="31">
        <v>4.5</v>
      </c>
      <c r="E17" s="31">
        <v>2.4</v>
      </c>
      <c r="F17" s="31">
        <v>0.1</v>
      </c>
      <c r="G17" s="31">
        <v>1.3</v>
      </c>
      <c r="H17" s="31">
        <v>4.9000000000000004</v>
      </c>
      <c r="I17" s="31">
        <v>5.3</v>
      </c>
      <c r="J17" s="32">
        <v>4.5999999999999996</v>
      </c>
      <c r="K17" s="32">
        <v>6.1</v>
      </c>
      <c r="L17" s="32">
        <v>6</v>
      </c>
      <c r="M17" s="32">
        <v>5.2</v>
      </c>
      <c r="N17" s="32">
        <v>4.2</v>
      </c>
      <c r="O17" s="32">
        <f>SUM(C17:N17)</f>
        <v>50.100000000000009</v>
      </c>
      <c r="P17" s="32">
        <f>+[1]PP!P41</f>
        <v>1.7</v>
      </c>
      <c r="Q17" s="32">
        <f>+[1]PP!Q41</f>
        <v>1.6</v>
      </c>
      <c r="R17" s="32">
        <f>+[1]PP!R41</f>
        <v>4</v>
      </c>
      <c r="S17" s="32">
        <f>+[1]PP!S41</f>
        <v>1.9</v>
      </c>
      <c r="T17" s="32">
        <f>+[1]PP!T41</f>
        <v>3.9</v>
      </c>
      <c r="U17" s="32">
        <f>+[1]PP!U41</f>
        <v>6.1</v>
      </c>
      <c r="V17" s="32">
        <f>+[1]PP!V41</f>
        <v>8.1</v>
      </c>
      <c r="W17" s="32">
        <v>5.8</v>
      </c>
      <c r="X17" s="32">
        <f>+[1]PP!X41</f>
        <v>7</v>
      </c>
      <c r="Y17" s="32">
        <f>+[1]PP!Y41</f>
        <v>7.5</v>
      </c>
      <c r="Z17" s="32">
        <f>+[1]PP!Z41</f>
        <v>8.9</v>
      </c>
      <c r="AA17" s="32">
        <f>+[1]PP!AA41</f>
        <v>10.1</v>
      </c>
      <c r="AB17" s="32">
        <f>SUM(P17:AA17)</f>
        <v>66.599999999999994</v>
      </c>
      <c r="AC17" s="31">
        <f t="shared" si="2"/>
        <v>16.499999999999986</v>
      </c>
      <c r="AD17" s="31">
        <f>+AC17/O17*100</f>
        <v>32.934131736526915</v>
      </c>
      <c r="AE17" s="17"/>
      <c r="AF17" s="18"/>
    </row>
    <row r="18" spans="2:137" ht="18" customHeight="1" x14ac:dyDescent="0.2">
      <c r="B18" s="28" t="s">
        <v>30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5">
        <f>SUM(C18:N18)</f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f>SUM(P18:AA18)</f>
        <v>0</v>
      </c>
      <c r="AC18" s="33">
        <f t="shared" si="2"/>
        <v>0</v>
      </c>
      <c r="AD18" s="34">
        <v>0</v>
      </c>
      <c r="AE18" s="17"/>
      <c r="AF18" s="18"/>
    </row>
    <row r="19" spans="2:137" ht="18" customHeight="1" x14ac:dyDescent="0.2">
      <c r="B19" s="22" t="s">
        <v>31</v>
      </c>
      <c r="C19" s="20">
        <f t="shared" ref="C19:AB19" si="8">+C20</f>
        <v>15.1</v>
      </c>
      <c r="D19" s="20">
        <f t="shared" si="8"/>
        <v>12.2</v>
      </c>
      <c r="E19" s="20">
        <f t="shared" si="8"/>
        <v>7</v>
      </c>
      <c r="F19" s="20">
        <f t="shared" si="8"/>
        <v>0.1</v>
      </c>
      <c r="G19" s="20">
        <f t="shared" si="8"/>
        <v>1.4</v>
      </c>
      <c r="H19" s="20">
        <f t="shared" si="8"/>
        <v>6</v>
      </c>
      <c r="I19" s="20">
        <f t="shared" si="8"/>
        <v>8</v>
      </c>
      <c r="J19" s="20">
        <f t="shared" si="8"/>
        <v>4.0999999999999996</v>
      </c>
      <c r="K19" s="20">
        <f t="shared" si="8"/>
        <v>4.4000000000000004</v>
      </c>
      <c r="L19" s="20">
        <f t="shared" si="8"/>
        <v>4.5999999999999996</v>
      </c>
      <c r="M19" s="20">
        <f t="shared" si="8"/>
        <v>4.4000000000000004</v>
      </c>
      <c r="N19" s="20">
        <f t="shared" si="8"/>
        <v>4.7</v>
      </c>
      <c r="O19" s="21">
        <f t="shared" si="8"/>
        <v>72</v>
      </c>
      <c r="P19" s="20">
        <f t="shared" si="8"/>
        <v>5</v>
      </c>
      <c r="Q19" s="20">
        <f t="shared" si="8"/>
        <v>5.7</v>
      </c>
      <c r="R19" s="20">
        <f t="shared" si="8"/>
        <v>6.2</v>
      </c>
      <c r="S19" s="20">
        <f t="shared" si="8"/>
        <v>5.4</v>
      </c>
      <c r="T19" s="20">
        <f t="shared" si="8"/>
        <v>5</v>
      </c>
      <c r="U19" s="20">
        <f t="shared" si="8"/>
        <v>4.9000000000000004</v>
      </c>
      <c r="V19" s="20">
        <f t="shared" si="8"/>
        <v>4.9000000000000004</v>
      </c>
      <c r="W19" s="20">
        <f t="shared" si="8"/>
        <v>5.3</v>
      </c>
      <c r="X19" s="20">
        <f t="shared" si="8"/>
        <v>6</v>
      </c>
      <c r="Y19" s="20">
        <f t="shared" si="8"/>
        <v>5.7</v>
      </c>
      <c r="Z19" s="20">
        <f t="shared" si="8"/>
        <v>6.1</v>
      </c>
      <c r="AA19" s="20">
        <f t="shared" si="8"/>
        <v>4.4000000000000004</v>
      </c>
      <c r="AB19" s="20">
        <f t="shared" si="8"/>
        <v>64.599999999999994</v>
      </c>
      <c r="AC19" s="20">
        <f t="shared" si="2"/>
        <v>-7.4000000000000057</v>
      </c>
      <c r="AD19" s="21">
        <f t="shared" ref="AD19:AD25" si="9">+AC19/O19*100</f>
        <v>-10.277777777777786</v>
      </c>
      <c r="AE19" s="17"/>
      <c r="AF19" s="18"/>
    </row>
    <row r="20" spans="2:137" ht="18" customHeight="1" x14ac:dyDescent="0.2">
      <c r="B20" s="28" t="s">
        <v>32</v>
      </c>
      <c r="C20" s="24">
        <f>+[1]PP!C52</f>
        <v>15.1</v>
      </c>
      <c r="D20" s="24">
        <f>+[1]PP!D52</f>
        <v>12.2</v>
      </c>
      <c r="E20" s="24">
        <f>+[1]PP!E52</f>
        <v>7</v>
      </c>
      <c r="F20" s="24">
        <f>+[1]PP!F52</f>
        <v>0.1</v>
      </c>
      <c r="G20" s="24">
        <f>+[1]PP!G52</f>
        <v>1.4</v>
      </c>
      <c r="H20" s="24">
        <f>+[1]PP!H52</f>
        <v>6</v>
      </c>
      <c r="I20" s="24">
        <f>+[1]PP!I52</f>
        <v>8</v>
      </c>
      <c r="J20" s="24">
        <f>+[1]PP!J52</f>
        <v>4.0999999999999996</v>
      </c>
      <c r="K20" s="24">
        <f>+[1]PP!K52</f>
        <v>4.4000000000000004</v>
      </c>
      <c r="L20" s="24">
        <f>+[1]PP!L52</f>
        <v>4.5999999999999996</v>
      </c>
      <c r="M20" s="24">
        <f>+[1]PP!M52</f>
        <v>4.4000000000000004</v>
      </c>
      <c r="N20" s="24">
        <f>+[1]PP!N52</f>
        <v>4.7</v>
      </c>
      <c r="O20" s="25">
        <f>SUM(C20:N20)</f>
        <v>72</v>
      </c>
      <c r="P20" s="24">
        <f>+[1]PP!P52</f>
        <v>5</v>
      </c>
      <c r="Q20" s="24">
        <f>+[1]PP!Q52</f>
        <v>5.7</v>
      </c>
      <c r="R20" s="24">
        <f>+[1]PP!R52</f>
        <v>6.2</v>
      </c>
      <c r="S20" s="24">
        <f>+[1]PP!S52</f>
        <v>5.4</v>
      </c>
      <c r="T20" s="24">
        <f>+[1]PP!T52</f>
        <v>5</v>
      </c>
      <c r="U20" s="24">
        <f>+[1]PP!U52</f>
        <v>4.9000000000000004</v>
      </c>
      <c r="V20" s="24">
        <f>+[1]PP!V52</f>
        <v>4.9000000000000004</v>
      </c>
      <c r="W20" s="24">
        <f>+[1]PP!W52</f>
        <v>5.3</v>
      </c>
      <c r="X20" s="24">
        <f>+[1]PP!X52</f>
        <v>6</v>
      </c>
      <c r="Y20" s="24">
        <f>+[1]PP!Y52</f>
        <v>5.7</v>
      </c>
      <c r="Z20" s="24">
        <f>+[1]PP!Z52</f>
        <v>6.1</v>
      </c>
      <c r="AA20" s="24">
        <f>+[1]PP!AA52</f>
        <v>4.4000000000000004</v>
      </c>
      <c r="AB20" s="24">
        <f>SUM(P20:AA20)</f>
        <v>64.599999999999994</v>
      </c>
      <c r="AC20" s="24">
        <f t="shared" si="2"/>
        <v>-7.4000000000000057</v>
      </c>
      <c r="AD20" s="25">
        <f t="shared" si="9"/>
        <v>-10.277777777777786</v>
      </c>
      <c r="AE20" s="17"/>
      <c r="AF20" s="18"/>
    </row>
    <row r="21" spans="2:137" ht="18" customHeight="1" x14ac:dyDescent="0.2">
      <c r="B21" s="35" t="s">
        <v>33</v>
      </c>
      <c r="C21" s="16">
        <f>+[1]PP!C56</f>
        <v>179</v>
      </c>
      <c r="D21" s="16">
        <f>+[1]PP!D56</f>
        <v>255.9</v>
      </c>
      <c r="E21" s="16">
        <f>+[1]PP!E56</f>
        <v>186.7</v>
      </c>
      <c r="F21" s="16">
        <f>+[1]PP!F56</f>
        <v>236.5</v>
      </c>
      <c r="G21" s="16">
        <f>+[1]PP!G56</f>
        <v>183.3</v>
      </c>
      <c r="H21" s="16">
        <f>+[1]PP!H56</f>
        <v>182.2</v>
      </c>
      <c r="I21" s="16">
        <f>+[1]PP!I56</f>
        <v>200.7</v>
      </c>
      <c r="J21" s="16">
        <f>+[1]PP!J56</f>
        <v>219</v>
      </c>
      <c r="K21" s="16">
        <f>+[1]PP!K56</f>
        <v>239.1</v>
      </c>
      <c r="L21" s="16">
        <f>+[1]PP!L56</f>
        <v>181.9</v>
      </c>
      <c r="M21" s="16">
        <f>+[1]PP!M56</f>
        <v>401.3</v>
      </c>
      <c r="N21" s="16">
        <f>+[1]PP!N56</f>
        <v>195</v>
      </c>
      <c r="O21" s="16">
        <f>SUM(C21:N21)</f>
        <v>2660.6</v>
      </c>
      <c r="P21" s="16">
        <f>+[1]PP!P56</f>
        <v>180.2</v>
      </c>
      <c r="Q21" s="16">
        <f>+[1]PP!Q56</f>
        <v>204.5</v>
      </c>
      <c r="R21" s="16">
        <f>+[1]PP!R56</f>
        <v>205.2</v>
      </c>
      <c r="S21" s="16">
        <f>+[1]PP!S56</f>
        <v>200</v>
      </c>
      <c r="T21" s="16">
        <f>+[1]PP!T56</f>
        <v>200.8</v>
      </c>
      <c r="U21" s="16">
        <f>+[1]PP!U56</f>
        <v>523.6</v>
      </c>
      <c r="V21" s="16">
        <f>+[1]PP!V56</f>
        <v>216.9</v>
      </c>
      <c r="W21" s="16">
        <f>+[1]PP!W56</f>
        <v>400</v>
      </c>
      <c r="X21" s="16">
        <f>+[1]PP!X56</f>
        <v>218.4</v>
      </c>
      <c r="Y21" s="16">
        <f>+[1]PP!Y56</f>
        <v>340.1</v>
      </c>
      <c r="Z21" s="16">
        <f>+[1]PP!Z56</f>
        <v>241</v>
      </c>
      <c r="AA21" s="16">
        <f>+[1]PP!AA56</f>
        <v>489.5</v>
      </c>
      <c r="AB21" s="16">
        <f>SUM(P21:AA21)</f>
        <v>3420.2000000000003</v>
      </c>
      <c r="AC21" s="20">
        <f t="shared" si="2"/>
        <v>759.60000000000036</v>
      </c>
      <c r="AD21" s="21">
        <f t="shared" si="9"/>
        <v>28.549951138840878</v>
      </c>
      <c r="AE21" s="17"/>
      <c r="AF21" s="18"/>
    </row>
    <row r="22" spans="2:137" ht="18" customHeight="1" x14ac:dyDescent="0.2">
      <c r="B22" s="36" t="s">
        <v>34</v>
      </c>
      <c r="C22" s="20">
        <f>+C23</f>
        <v>0</v>
      </c>
      <c r="D22" s="20">
        <f t="shared" ref="D22:O22" si="10">+D23</f>
        <v>0</v>
      </c>
      <c r="E22" s="20">
        <f t="shared" si="10"/>
        <v>900</v>
      </c>
      <c r="F22" s="20">
        <f t="shared" si="10"/>
        <v>11500</v>
      </c>
      <c r="G22" s="20">
        <f t="shared" si="10"/>
        <v>0</v>
      </c>
      <c r="H22" s="20">
        <f t="shared" si="10"/>
        <v>0</v>
      </c>
      <c r="I22" s="20">
        <f t="shared" si="10"/>
        <v>0</v>
      </c>
      <c r="J22" s="20">
        <f t="shared" si="10"/>
        <v>0</v>
      </c>
      <c r="K22" s="20">
        <f t="shared" si="10"/>
        <v>4000</v>
      </c>
      <c r="L22" s="20">
        <f t="shared" si="10"/>
        <v>0</v>
      </c>
      <c r="M22" s="20">
        <f t="shared" si="10"/>
        <v>0</v>
      </c>
      <c r="N22" s="20">
        <f t="shared" si="10"/>
        <v>578.79999999999995</v>
      </c>
      <c r="O22" s="20">
        <f t="shared" si="10"/>
        <v>16978.8</v>
      </c>
      <c r="P22" s="20">
        <f>+P23</f>
        <v>1648.9</v>
      </c>
      <c r="Q22" s="20">
        <f t="shared" ref="Q22:AA22" si="11">+Q23</f>
        <v>0</v>
      </c>
      <c r="R22" s="20">
        <f t="shared" si="11"/>
        <v>341.8</v>
      </c>
      <c r="S22" s="20">
        <f t="shared" si="11"/>
        <v>0</v>
      </c>
      <c r="T22" s="20">
        <f t="shared" si="11"/>
        <v>0</v>
      </c>
      <c r="U22" s="20">
        <f t="shared" si="11"/>
        <v>330</v>
      </c>
      <c r="V22" s="20">
        <f t="shared" si="11"/>
        <v>0</v>
      </c>
      <c r="W22" s="20">
        <f t="shared" si="11"/>
        <v>0</v>
      </c>
      <c r="X22" s="20">
        <f t="shared" si="11"/>
        <v>340</v>
      </c>
      <c r="Y22" s="20">
        <f t="shared" si="11"/>
        <v>0</v>
      </c>
      <c r="Z22" s="20">
        <f t="shared" si="11"/>
        <v>0</v>
      </c>
      <c r="AA22" s="20">
        <f t="shared" si="11"/>
        <v>0</v>
      </c>
      <c r="AB22" s="20">
        <f>+AB23</f>
        <v>2660.7</v>
      </c>
      <c r="AC22" s="37">
        <f t="shared" si="2"/>
        <v>-14318.099999999999</v>
      </c>
      <c r="AD22" s="21">
        <f t="shared" si="9"/>
        <v>-84.329281221287715</v>
      </c>
      <c r="AE22" s="17"/>
      <c r="AF22" s="18"/>
    </row>
    <row r="23" spans="2:137" s="38" customFormat="1" ht="18" customHeight="1" x14ac:dyDescent="0.25">
      <c r="B23" s="39" t="s">
        <v>35</v>
      </c>
      <c r="C23" s="40">
        <f t="shared" ref="C23:AA23" si="12">SUM(C24:C29)</f>
        <v>0</v>
      </c>
      <c r="D23" s="40">
        <f t="shared" si="12"/>
        <v>0</v>
      </c>
      <c r="E23" s="40">
        <f t="shared" si="12"/>
        <v>900</v>
      </c>
      <c r="F23" s="40">
        <f t="shared" si="12"/>
        <v>11500</v>
      </c>
      <c r="G23" s="40">
        <f t="shared" si="12"/>
        <v>0</v>
      </c>
      <c r="H23" s="40">
        <f t="shared" si="12"/>
        <v>0</v>
      </c>
      <c r="I23" s="40">
        <f t="shared" si="12"/>
        <v>0</v>
      </c>
      <c r="J23" s="40">
        <f t="shared" si="12"/>
        <v>0</v>
      </c>
      <c r="K23" s="40">
        <f t="shared" si="12"/>
        <v>4000</v>
      </c>
      <c r="L23" s="40">
        <f t="shared" si="12"/>
        <v>0</v>
      </c>
      <c r="M23" s="40">
        <f t="shared" si="12"/>
        <v>0</v>
      </c>
      <c r="N23" s="40">
        <f t="shared" si="12"/>
        <v>578.79999999999995</v>
      </c>
      <c r="O23" s="40">
        <f t="shared" si="12"/>
        <v>16978.8</v>
      </c>
      <c r="P23" s="40">
        <f t="shared" si="12"/>
        <v>1648.9</v>
      </c>
      <c r="Q23" s="40">
        <f t="shared" si="12"/>
        <v>0</v>
      </c>
      <c r="R23" s="40">
        <f t="shared" si="12"/>
        <v>341.8</v>
      </c>
      <c r="S23" s="40">
        <f t="shared" si="12"/>
        <v>0</v>
      </c>
      <c r="T23" s="40">
        <f t="shared" si="12"/>
        <v>0</v>
      </c>
      <c r="U23" s="40">
        <f t="shared" si="12"/>
        <v>330</v>
      </c>
      <c r="V23" s="40">
        <f t="shared" si="12"/>
        <v>0</v>
      </c>
      <c r="W23" s="40">
        <f t="shared" si="12"/>
        <v>0</v>
      </c>
      <c r="X23" s="40">
        <f t="shared" si="12"/>
        <v>340</v>
      </c>
      <c r="Y23" s="40">
        <f t="shared" si="12"/>
        <v>0</v>
      </c>
      <c r="Z23" s="40">
        <f t="shared" si="12"/>
        <v>0</v>
      </c>
      <c r="AA23" s="40">
        <f t="shared" si="12"/>
        <v>0</v>
      </c>
      <c r="AB23" s="40">
        <f>SUM(AB24:AB29)</f>
        <v>2660.7</v>
      </c>
      <c r="AC23" s="40">
        <f>SUM(AC24:AC29)</f>
        <v>-14318.1</v>
      </c>
      <c r="AD23" s="21">
        <f t="shared" si="9"/>
        <v>-84.329281221287729</v>
      </c>
      <c r="AE23" s="41"/>
      <c r="AF23" s="18"/>
    </row>
    <row r="24" spans="2:137" ht="18" customHeight="1" x14ac:dyDescent="0.25">
      <c r="B24" s="42" t="s">
        <v>36</v>
      </c>
      <c r="C24" s="43">
        <f>+[1]PP!C59</f>
        <v>0</v>
      </c>
      <c r="D24" s="43">
        <v>0</v>
      </c>
      <c r="E24" s="43">
        <v>400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SUM(C24:N24)</f>
        <v>400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f>SUM(P24:AA24)</f>
        <v>0</v>
      </c>
      <c r="AC24" s="44">
        <f t="shared" ref="AC24:AC52" si="13">+AB24-O24</f>
        <v>-400</v>
      </c>
      <c r="AD24" s="43">
        <f t="shared" si="9"/>
        <v>-100</v>
      </c>
      <c r="AE24" s="45"/>
      <c r="AF24" s="18"/>
    </row>
    <row r="25" spans="2:137" s="46" customFormat="1" ht="18" customHeight="1" x14ac:dyDescent="0.25">
      <c r="B25" s="47" t="s">
        <v>37</v>
      </c>
      <c r="C25" s="48">
        <f>+[1]PP!C60</f>
        <v>0</v>
      </c>
      <c r="D25" s="48">
        <v>0</v>
      </c>
      <c r="E25" s="48">
        <v>500</v>
      </c>
      <c r="F25" s="48">
        <v>11500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f>SUM(C25:N25)</f>
        <v>12000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f>SUM(P25:AA25)</f>
        <v>0</v>
      </c>
      <c r="AC25" s="49">
        <f t="shared" si="13"/>
        <v>-12000</v>
      </c>
      <c r="AD25" s="25">
        <f t="shared" si="9"/>
        <v>-100</v>
      </c>
      <c r="AE25" s="50"/>
      <c r="AF25" s="18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2:137" s="46" customFormat="1" ht="18" customHeight="1" x14ac:dyDescent="0.25">
      <c r="B26" s="51" t="s">
        <v>38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f t="shared" ref="O26:O29" si="14">SUM(C26:N26)</f>
        <v>0</v>
      </c>
      <c r="P26" s="48">
        <v>1648.9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f t="shared" ref="AB26:AB29" si="15">SUM(P26:AA26)</f>
        <v>1648.9</v>
      </c>
      <c r="AC26" s="49">
        <f t="shared" si="13"/>
        <v>1648.9</v>
      </c>
      <c r="AD26" s="34">
        <v>0</v>
      </c>
      <c r="AE26" s="50"/>
      <c r="AF26" s="18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2:137" s="46" customFormat="1" ht="18" customHeight="1" x14ac:dyDescent="0.25">
      <c r="B27" s="51" t="s">
        <v>39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f t="shared" si="14"/>
        <v>0</v>
      </c>
      <c r="P27" s="48">
        <v>0</v>
      </c>
      <c r="Q27" s="48">
        <v>0</v>
      </c>
      <c r="R27" s="48">
        <v>11.8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f t="shared" si="15"/>
        <v>11.8</v>
      </c>
      <c r="AC27" s="49">
        <f t="shared" si="13"/>
        <v>11.8</v>
      </c>
      <c r="AD27" s="34">
        <v>0</v>
      </c>
      <c r="AE27" s="50"/>
      <c r="AF27" s="18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2:137" s="46" customFormat="1" ht="18" customHeight="1" x14ac:dyDescent="0.25">
      <c r="B28" s="51" t="s">
        <v>40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578.79999999999995</v>
      </c>
      <c r="O28" s="48">
        <f t="shared" si="14"/>
        <v>578.79999999999995</v>
      </c>
      <c r="P28" s="48">
        <v>0</v>
      </c>
      <c r="Q28" s="48">
        <v>0</v>
      </c>
      <c r="R28" s="48">
        <v>330</v>
      </c>
      <c r="S28" s="48">
        <v>0</v>
      </c>
      <c r="T28" s="48">
        <v>0</v>
      </c>
      <c r="U28" s="48">
        <v>330</v>
      </c>
      <c r="V28" s="48">
        <v>0</v>
      </c>
      <c r="W28" s="48">
        <v>0</v>
      </c>
      <c r="X28" s="48">
        <v>340</v>
      </c>
      <c r="Y28" s="48">
        <v>0</v>
      </c>
      <c r="Z28" s="48">
        <v>0</v>
      </c>
      <c r="AA28" s="48">
        <v>0</v>
      </c>
      <c r="AB28" s="48">
        <f t="shared" si="15"/>
        <v>1000</v>
      </c>
      <c r="AC28" s="49">
        <f t="shared" si="13"/>
        <v>421.20000000000005</v>
      </c>
      <c r="AD28" s="34">
        <v>0</v>
      </c>
      <c r="AE28" s="50"/>
      <c r="AF28" s="1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2:137" s="46" customFormat="1" ht="18" customHeight="1" x14ac:dyDescent="0.25">
      <c r="B29" s="47" t="s">
        <v>30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4000</v>
      </c>
      <c r="L29" s="48">
        <v>0</v>
      </c>
      <c r="M29" s="48">
        <v>0</v>
      </c>
      <c r="N29" s="48">
        <v>0</v>
      </c>
      <c r="O29" s="48">
        <f t="shared" si="14"/>
        <v>4000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f t="shared" si="15"/>
        <v>0</v>
      </c>
      <c r="AC29" s="49">
        <f t="shared" si="13"/>
        <v>-4000</v>
      </c>
      <c r="AD29" s="34">
        <v>0</v>
      </c>
      <c r="AE29" s="50"/>
      <c r="AF29" s="18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2:137" ht="18" customHeight="1" x14ac:dyDescent="0.2">
      <c r="B30" s="36" t="s">
        <v>41</v>
      </c>
      <c r="C30" s="20">
        <f t="shared" ref="C30:AB30" si="16">+C31+C41+C44</f>
        <v>2351.6999999999998</v>
      </c>
      <c r="D30" s="20">
        <f t="shared" si="16"/>
        <v>1483.5</v>
      </c>
      <c r="E30" s="20">
        <f t="shared" si="16"/>
        <v>1321.9999999999998</v>
      </c>
      <c r="F30" s="20">
        <f t="shared" si="16"/>
        <v>641</v>
      </c>
      <c r="G30" s="20">
        <f t="shared" si="16"/>
        <v>514.5</v>
      </c>
      <c r="H30" s="20">
        <f t="shared" si="16"/>
        <v>1169.9000000000001</v>
      </c>
      <c r="I30" s="20">
        <f t="shared" si="16"/>
        <v>1730.8</v>
      </c>
      <c r="J30" s="20">
        <f t="shared" si="16"/>
        <v>1653.9</v>
      </c>
      <c r="K30" s="20">
        <f t="shared" si="16"/>
        <v>698.30000000000007</v>
      </c>
      <c r="L30" s="20">
        <f t="shared" si="16"/>
        <v>891.5</v>
      </c>
      <c r="M30" s="20">
        <f t="shared" si="16"/>
        <v>810</v>
      </c>
      <c r="N30" s="20">
        <f t="shared" si="16"/>
        <v>1278.7</v>
      </c>
      <c r="O30" s="20">
        <f t="shared" si="16"/>
        <v>14545.800000000001</v>
      </c>
      <c r="P30" s="20">
        <f t="shared" si="16"/>
        <v>1202.6000000000001</v>
      </c>
      <c r="Q30" s="20">
        <f t="shared" si="16"/>
        <v>1022.5999999999999</v>
      </c>
      <c r="R30" s="20">
        <f t="shared" si="16"/>
        <v>1107.5</v>
      </c>
      <c r="S30" s="20">
        <f t="shared" si="16"/>
        <v>1106.5999999999999</v>
      </c>
      <c r="T30" s="20">
        <f t="shared" si="16"/>
        <v>1248.5999999999999</v>
      </c>
      <c r="U30" s="20">
        <f t="shared" si="16"/>
        <v>1312.2999999999997</v>
      </c>
      <c r="V30" s="20">
        <f t="shared" si="16"/>
        <v>1501</v>
      </c>
      <c r="W30" s="20">
        <f t="shared" si="16"/>
        <v>1581.6</v>
      </c>
      <c r="X30" s="20">
        <f t="shared" si="16"/>
        <v>1635.8</v>
      </c>
      <c r="Y30" s="20">
        <f t="shared" si="16"/>
        <v>1443.6</v>
      </c>
      <c r="Z30" s="20">
        <f t="shared" si="16"/>
        <v>1321.6</v>
      </c>
      <c r="AA30" s="20">
        <f t="shared" si="16"/>
        <v>1275.3</v>
      </c>
      <c r="AB30" s="20">
        <f t="shared" si="16"/>
        <v>15759.099999999999</v>
      </c>
      <c r="AC30" s="20">
        <f t="shared" si="13"/>
        <v>1213.2999999999975</v>
      </c>
      <c r="AD30" s="21">
        <f t="shared" ref="AD30:AD36" si="17">+AC30/O30*100</f>
        <v>8.3412393955643367</v>
      </c>
      <c r="AE30" s="17"/>
      <c r="AF30" s="18"/>
    </row>
    <row r="31" spans="2:137" ht="18" customHeight="1" x14ac:dyDescent="0.2">
      <c r="B31" s="52" t="s">
        <v>42</v>
      </c>
      <c r="C31" s="20">
        <f t="shared" ref="C31:AB31" si="18">+C32+C37</f>
        <v>2290.2999999999997</v>
      </c>
      <c r="D31" s="20">
        <f t="shared" si="18"/>
        <v>1433.7</v>
      </c>
      <c r="E31" s="20">
        <f t="shared" si="18"/>
        <v>1287.8999999999999</v>
      </c>
      <c r="F31" s="20">
        <f t="shared" si="18"/>
        <v>640.6</v>
      </c>
      <c r="G31" s="20">
        <f t="shared" si="18"/>
        <v>374.2</v>
      </c>
      <c r="H31" s="20">
        <f t="shared" si="18"/>
        <v>742.6</v>
      </c>
      <c r="I31" s="20">
        <f t="shared" si="18"/>
        <v>1212.8</v>
      </c>
      <c r="J31" s="20">
        <f t="shared" si="18"/>
        <v>1484.7</v>
      </c>
      <c r="K31" s="20">
        <f t="shared" si="18"/>
        <v>648.10000000000014</v>
      </c>
      <c r="L31" s="20">
        <f t="shared" si="18"/>
        <v>832.4</v>
      </c>
      <c r="M31" s="20">
        <f t="shared" si="18"/>
        <v>757.1</v>
      </c>
      <c r="N31" s="20">
        <f t="shared" si="18"/>
        <v>1235.7</v>
      </c>
      <c r="O31" s="21">
        <f t="shared" si="18"/>
        <v>12940.100000000002</v>
      </c>
      <c r="P31" s="20">
        <f t="shared" si="18"/>
        <v>1142.7</v>
      </c>
      <c r="Q31" s="20">
        <f t="shared" si="18"/>
        <v>961.19999999999993</v>
      </c>
      <c r="R31" s="20">
        <f t="shared" si="18"/>
        <v>1025.8</v>
      </c>
      <c r="S31" s="20">
        <f t="shared" si="18"/>
        <v>1023.6</v>
      </c>
      <c r="T31" s="20">
        <f t="shared" si="18"/>
        <v>1166.0999999999999</v>
      </c>
      <c r="U31" s="20">
        <f t="shared" si="18"/>
        <v>1217.6999999999998</v>
      </c>
      <c r="V31" s="20">
        <f t="shared" si="18"/>
        <v>1412</v>
      </c>
      <c r="W31" s="20">
        <f t="shared" si="18"/>
        <v>1473.2</v>
      </c>
      <c r="X31" s="20">
        <f t="shared" si="18"/>
        <v>1554.3999999999999</v>
      </c>
      <c r="Y31" s="20">
        <f t="shared" si="18"/>
        <v>1346.2</v>
      </c>
      <c r="Z31" s="20">
        <f t="shared" si="18"/>
        <v>1240.5</v>
      </c>
      <c r="AA31" s="20">
        <f t="shared" si="18"/>
        <v>1179.3999999999999</v>
      </c>
      <c r="AB31" s="20">
        <f t="shared" si="18"/>
        <v>14742.8</v>
      </c>
      <c r="AC31" s="20">
        <f t="shared" si="13"/>
        <v>1802.6999999999971</v>
      </c>
      <c r="AD31" s="21">
        <f t="shared" si="17"/>
        <v>13.931113360793168</v>
      </c>
      <c r="AE31" s="17"/>
      <c r="AF31" s="18"/>
    </row>
    <row r="32" spans="2:137" ht="18" customHeight="1" x14ac:dyDescent="0.2">
      <c r="B32" s="53" t="s">
        <v>43</v>
      </c>
      <c r="C32" s="20">
        <f t="shared" ref="C32:AB32" si="19">SUM(C33:C36)</f>
        <v>106</v>
      </c>
      <c r="D32" s="20">
        <f t="shared" ref="D32:N32" si="20">SUM(D33:D36)</f>
        <v>117.1</v>
      </c>
      <c r="E32" s="20">
        <f t="shared" si="20"/>
        <v>108.8</v>
      </c>
      <c r="F32" s="20">
        <f t="shared" si="20"/>
        <v>61.4</v>
      </c>
      <c r="G32" s="20">
        <f t="shared" si="20"/>
        <v>57.699999999999996</v>
      </c>
      <c r="H32" s="20">
        <f t="shared" si="20"/>
        <v>74.8</v>
      </c>
      <c r="I32" s="20">
        <f t="shared" si="20"/>
        <v>87.7</v>
      </c>
      <c r="J32" s="20">
        <f t="shared" si="20"/>
        <v>65.7</v>
      </c>
      <c r="K32" s="20">
        <f t="shared" si="20"/>
        <v>77.199999999999989</v>
      </c>
      <c r="L32" s="20">
        <f t="shared" si="20"/>
        <v>91.399999999999991</v>
      </c>
      <c r="M32" s="20">
        <f t="shared" si="20"/>
        <v>78.599999999999994</v>
      </c>
      <c r="N32" s="20">
        <f t="shared" si="20"/>
        <v>100.39999999999999</v>
      </c>
      <c r="O32" s="21">
        <f t="shared" si="19"/>
        <v>1026.8</v>
      </c>
      <c r="P32" s="20">
        <f t="shared" si="19"/>
        <v>76.800000000000011</v>
      </c>
      <c r="Q32" s="20">
        <f t="shared" ref="Q32:Z32" si="21">SUM(Q33:Q36)</f>
        <v>91.899999999999991</v>
      </c>
      <c r="R32" s="20">
        <f t="shared" si="21"/>
        <v>107.8</v>
      </c>
      <c r="S32" s="20">
        <f t="shared" si="21"/>
        <v>148.5</v>
      </c>
      <c r="T32" s="20">
        <f t="shared" si="21"/>
        <v>146.80000000000001</v>
      </c>
      <c r="U32" s="20">
        <f t="shared" si="21"/>
        <v>175.6</v>
      </c>
      <c r="V32" s="20">
        <f t="shared" si="21"/>
        <v>90</v>
      </c>
      <c r="W32" s="20">
        <f t="shared" si="21"/>
        <v>231.4</v>
      </c>
      <c r="X32" s="20">
        <f t="shared" si="21"/>
        <v>146.5</v>
      </c>
      <c r="Y32" s="20">
        <f t="shared" si="21"/>
        <v>142.20000000000002</v>
      </c>
      <c r="Z32" s="20">
        <f t="shared" si="21"/>
        <v>81.899999999999991</v>
      </c>
      <c r="AA32" s="20">
        <f t="shared" si="19"/>
        <v>81.8</v>
      </c>
      <c r="AB32" s="20">
        <f t="shared" si="19"/>
        <v>1521.1999999999998</v>
      </c>
      <c r="AC32" s="20">
        <f t="shared" si="13"/>
        <v>494.39999999999986</v>
      </c>
      <c r="AD32" s="21">
        <f t="shared" si="17"/>
        <v>48.149590962212692</v>
      </c>
      <c r="AE32" s="17"/>
      <c r="AF32" s="18"/>
    </row>
    <row r="33" spans="2:32" ht="18" customHeight="1" x14ac:dyDescent="0.2">
      <c r="B33" s="54" t="s">
        <v>44</v>
      </c>
      <c r="C33" s="24">
        <f>+[1]PP!C68</f>
        <v>104.2</v>
      </c>
      <c r="D33" s="24">
        <f>+[1]PP!D68</f>
        <v>94.9</v>
      </c>
      <c r="E33" s="24">
        <f>+[1]PP!E68</f>
        <v>107.4</v>
      </c>
      <c r="F33" s="24">
        <f>+[1]PP!F68</f>
        <v>51.3</v>
      </c>
      <c r="G33" s="24">
        <f>+[1]PP!G68</f>
        <v>57.3</v>
      </c>
      <c r="H33" s="24">
        <f>+[1]PP!H68</f>
        <v>56.3</v>
      </c>
      <c r="I33" s="24">
        <f>+[1]PP!I68</f>
        <v>87.7</v>
      </c>
      <c r="J33" s="24">
        <f>+[1]PP!J68</f>
        <v>65.7</v>
      </c>
      <c r="K33" s="24">
        <f>+[1]PP!K68</f>
        <v>77.099999999999994</v>
      </c>
      <c r="L33" s="24">
        <v>91.1</v>
      </c>
      <c r="M33" s="24">
        <v>78.3</v>
      </c>
      <c r="N33" s="24">
        <v>99.3</v>
      </c>
      <c r="O33" s="25">
        <f>SUM(C33:N33)</f>
        <v>970.6</v>
      </c>
      <c r="P33" s="24">
        <f>+[1]PP!P68</f>
        <v>74.900000000000006</v>
      </c>
      <c r="Q33" s="24">
        <f>+[1]PP!Q68</f>
        <v>91.8</v>
      </c>
      <c r="R33" s="24">
        <f>+[1]PP!R68</f>
        <v>100.7</v>
      </c>
      <c r="S33" s="24">
        <f>+[1]PP!S68</f>
        <v>89</v>
      </c>
      <c r="T33" s="24">
        <f>+[1]PP!T68</f>
        <v>87.3</v>
      </c>
      <c r="U33" s="24">
        <f>+[1]PP!U68</f>
        <v>93.1</v>
      </c>
      <c r="V33" s="24">
        <f>+[1]PP!V68</f>
        <v>89.5</v>
      </c>
      <c r="W33" s="24">
        <f>+[1]PP!W68</f>
        <v>80</v>
      </c>
      <c r="X33" s="24">
        <f>+[1]PP!X68</f>
        <v>83.6</v>
      </c>
      <c r="Y33" s="24">
        <f>+[1]PP!Y68</f>
        <v>80.900000000000006</v>
      </c>
      <c r="Z33" s="24">
        <f>+[1]PP!Z68</f>
        <v>81.8</v>
      </c>
      <c r="AA33" s="24">
        <f>+[1]PP!AA68</f>
        <v>81.5</v>
      </c>
      <c r="AB33" s="24">
        <f>SUM(P33:AA33)</f>
        <v>1034.0999999999999</v>
      </c>
      <c r="AC33" s="24">
        <f t="shared" si="13"/>
        <v>63.499999999999886</v>
      </c>
      <c r="AD33" s="25">
        <f t="shared" si="17"/>
        <v>6.5423449412734271</v>
      </c>
      <c r="AE33" s="17"/>
      <c r="AF33" s="18"/>
    </row>
    <row r="34" spans="2:32" ht="18" customHeight="1" x14ac:dyDescent="0.2">
      <c r="B34" s="54" t="s">
        <v>45</v>
      </c>
      <c r="C34" s="24">
        <f>+[1]PP!C69</f>
        <v>1.2</v>
      </c>
      <c r="D34" s="24">
        <f>+[1]PP!D69</f>
        <v>1.8</v>
      </c>
      <c r="E34" s="24">
        <f>+[1]PP!E69</f>
        <v>1.1000000000000001</v>
      </c>
      <c r="F34" s="24">
        <f>+[1]PP!F69</f>
        <v>0</v>
      </c>
      <c r="G34" s="24">
        <f>+[1]PP!G69</f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5">
        <f>SUM(C34:N34)</f>
        <v>4.0999999999999996</v>
      </c>
      <c r="P34" s="24">
        <f>+[1]PP!P69</f>
        <v>0</v>
      </c>
      <c r="Q34" s="24">
        <f>+[1]PP!Q69</f>
        <v>0</v>
      </c>
      <c r="R34" s="24">
        <f>+[1]PP!R69</f>
        <v>0</v>
      </c>
      <c r="S34" s="24">
        <f>+[1]PP!S69</f>
        <v>0</v>
      </c>
      <c r="T34" s="24">
        <f>+[1]PP!T69</f>
        <v>0</v>
      </c>
      <c r="U34" s="24">
        <f>+[1]PP!U69</f>
        <v>0</v>
      </c>
      <c r="V34" s="24">
        <f>+[1]PP!V69</f>
        <v>0</v>
      </c>
      <c r="W34" s="24">
        <f>+[1]PP!W69</f>
        <v>0</v>
      </c>
      <c r="X34" s="24">
        <f>+[1]PP!X69</f>
        <v>0</v>
      </c>
      <c r="Y34" s="24">
        <f>+[1]PP!Y69</f>
        <v>0</v>
      </c>
      <c r="Z34" s="24">
        <f>+[1]PP!Z69</f>
        <v>0</v>
      </c>
      <c r="AA34" s="24">
        <f>+[1]PP!AA69</f>
        <v>0</v>
      </c>
      <c r="AB34" s="24">
        <f>SUM(P34:AA34)</f>
        <v>0</v>
      </c>
      <c r="AC34" s="24">
        <f t="shared" si="13"/>
        <v>-4.0999999999999996</v>
      </c>
      <c r="AD34" s="25">
        <f t="shared" si="17"/>
        <v>-100</v>
      </c>
      <c r="AE34" s="17"/>
      <c r="AF34" s="18"/>
    </row>
    <row r="35" spans="2:32" ht="18" customHeight="1" x14ac:dyDescent="0.2">
      <c r="B35" s="55" t="s">
        <v>46</v>
      </c>
      <c r="C35" s="31">
        <f>+[1]PP!C70</f>
        <v>0.6</v>
      </c>
      <c r="D35" s="31">
        <f>+[1]PP!D70</f>
        <v>20.399999999999999</v>
      </c>
      <c r="E35" s="31">
        <f>+[1]PP!E70</f>
        <v>0.3</v>
      </c>
      <c r="F35" s="31">
        <f>+[1]PP!F70</f>
        <v>10.1</v>
      </c>
      <c r="G35" s="31">
        <f>+[1]PP!G70</f>
        <v>0.4</v>
      </c>
      <c r="H35" s="31">
        <v>18.5</v>
      </c>
      <c r="I35" s="31">
        <v>0</v>
      </c>
      <c r="J35" s="31">
        <v>0</v>
      </c>
      <c r="K35" s="31">
        <v>0.1</v>
      </c>
      <c r="L35" s="31">
        <v>0.3</v>
      </c>
      <c r="M35" s="31">
        <v>0.3</v>
      </c>
      <c r="N35" s="31">
        <v>1</v>
      </c>
      <c r="O35" s="32">
        <f>SUM(C35:N35)</f>
        <v>51.999999999999993</v>
      </c>
      <c r="P35" s="31">
        <f>+[1]PP!P70</f>
        <v>1.9</v>
      </c>
      <c r="Q35" s="31">
        <f>+[1]PP!Q70</f>
        <v>0</v>
      </c>
      <c r="R35" s="31">
        <f>+[1]PP!R70</f>
        <v>7.1</v>
      </c>
      <c r="S35" s="31">
        <f>+[1]PP!S70</f>
        <v>59.5</v>
      </c>
      <c r="T35" s="31">
        <f>+[1]PP!T70</f>
        <v>59.5</v>
      </c>
      <c r="U35" s="31">
        <f>+[1]PP!U70</f>
        <v>82.5</v>
      </c>
      <c r="V35" s="31">
        <f>+[1]PP!V70</f>
        <v>0.5</v>
      </c>
      <c r="W35" s="31">
        <f>+[1]PP!W70</f>
        <v>151.4</v>
      </c>
      <c r="X35" s="31">
        <f>+[1]PP!X70</f>
        <v>62.9</v>
      </c>
      <c r="Y35" s="31">
        <f>+[1]PP!Y70</f>
        <v>61.2</v>
      </c>
      <c r="Z35" s="31">
        <f>+[1]PP!Z70</f>
        <v>0</v>
      </c>
      <c r="AA35" s="31">
        <f>+[1]PP!AA70</f>
        <v>0.3</v>
      </c>
      <c r="AB35" s="31">
        <f>SUM(P35:AA35)</f>
        <v>486.79999999999995</v>
      </c>
      <c r="AC35" s="31">
        <f t="shared" si="13"/>
        <v>434.79999999999995</v>
      </c>
      <c r="AD35" s="32">
        <f t="shared" si="17"/>
        <v>836.15384615384619</v>
      </c>
      <c r="AE35" s="17"/>
      <c r="AF35" s="18"/>
    </row>
    <row r="36" spans="2:32" ht="18" customHeight="1" x14ac:dyDescent="0.2">
      <c r="B36" s="54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0.1</v>
      </c>
      <c r="O36" s="25">
        <f>SUM(C36:N36)</f>
        <v>0.1</v>
      </c>
      <c r="P36" s="24">
        <v>0</v>
      </c>
      <c r="Q36" s="24">
        <v>0.1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6">
        <v>0.1</v>
      </c>
      <c r="Z36" s="26">
        <v>0.1</v>
      </c>
      <c r="AA36" s="26">
        <v>0</v>
      </c>
      <c r="AB36" s="24">
        <f>SUM(P36:AA36)</f>
        <v>0.30000000000000004</v>
      </c>
      <c r="AC36" s="56">
        <f t="shared" si="13"/>
        <v>0.20000000000000004</v>
      </c>
      <c r="AD36" s="25">
        <f t="shared" si="17"/>
        <v>200.00000000000006</v>
      </c>
      <c r="AE36" s="17"/>
      <c r="AF36" s="18"/>
    </row>
    <row r="37" spans="2:32" ht="18" customHeight="1" x14ac:dyDescent="0.2">
      <c r="B37" s="53" t="s">
        <v>48</v>
      </c>
      <c r="C37" s="20">
        <f t="shared" ref="C37:AB37" si="22">SUM(C38:C40)</f>
        <v>2184.2999999999997</v>
      </c>
      <c r="D37" s="20">
        <f t="shared" si="22"/>
        <v>1316.6000000000001</v>
      </c>
      <c r="E37" s="20">
        <f t="shared" si="22"/>
        <v>1179.0999999999999</v>
      </c>
      <c r="F37" s="20">
        <f t="shared" si="22"/>
        <v>579.20000000000005</v>
      </c>
      <c r="G37" s="20">
        <f t="shared" si="22"/>
        <v>316.5</v>
      </c>
      <c r="H37" s="20">
        <f t="shared" si="22"/>
        <v>667.80000000000007</v>
      </c>
      <c r="I37" s="20">
        <f t="shared" si="22"/>
        <v>1125.0999999999999</v>
      </c>
      <c r="J37" s="20">
        <f t="shared" si="22"/>
        <v>1419</v>
      </c>
      <c r="K37" s="20">
        <f t="shared" si="22"/>
        <v>570.90000000000009</v>
      </c>
      <c r="L37" s="20">
        <f t="shared" si="22"/>
        <v>741</v>
      </c>
      <c r="M37" s="20">
        <f t="shared" si="22"/>
        <v>678.5</v>
      </c>
      <c r="N37" s="20">
        <f t="shared" si="22"/>
        <v>1135.3</v>
      </c>
      <c r="O37" s="20">
        <f t="shared" si="22"/>
        <v>11913.300000000003</v>
      </c>
      <c r="P37" s="20">
        <f t="shared" si="22"/>
        <v>1065.9000000000001</v>
      </c>
      <c r="Q37" s="20">
        <f t="shared" si="22"/>
        <v>869.3</v>
      </c>
      <c r="R37" s="20">
        <f t="shared" si="22"/>
        <v>918</v>
      </c>
      <c r="S37" s="20">
        <f t="shared" si="22"/>
        <v>875.1</v>
      </c>
      <c r="T37" s="20">
        <f t="shared" si="22"/>
        <v>1019.3</v>
      </c>
      <c r="U37" s="20">
        <f t="shared" si="22"/>
        <v>1042.0999999999999</v>
      </c>
      <c r="V37" s="20">
        <f t="shared" si="22"/>
        <v>1322</v>
      </c>
      <c r="W37" s="20">
        <f t="shared" si="22"/>
        <v>1241.8</v>
      </c>
      <c r="X37" s="20">
        <f t="shared" si="22"/>
        <v>1407.8999999999999</v>
      </c>
      <c r="Y37" s="20">
        <f t="shared" si="22"/>
        <v>1204</v>
      </c>
      <c r="Z37" s="20">
        <f t="shared" si="22"/>
        <v>1158.5999999999999</v>
      </c>
      <c r="AA37" s="20">
        <f t="shared" si="22"/>
        <v>1097.5999999999999</v>
      </c>
      <c r="AB37" s="20">
        <f t="shared" si="22"/>
        <v>13221.6</v>
      </c>
      <c r="AC37" s="20">
        <f t="shared" si="13"/>
        <v>1308.2999999999975</v>
      </c>
      <c r="AD37" s="21">
        <f>+AC37/O37*100</f>
        <v>10.981843821611116</v>
      </c>
      <c r="AE37" s="17"/>
      <c r="AF37" s="18"/>
    </row>
    <row r="38" spans="2:32" ht="18" customHeight="1" x14ac:dyDescent="0.2">
      <c r="B38" s="54" t="s">
        <v>49</v>
      </c>
      <c r="C38" s="24">
        <f>+[1]PP!C73</f>
        <v>33.700000000000003</v>
      </c>
      <c r="D38" s="24">
        <f>+[1]PP!D73</f>
        <v>28.4</v>
      </c>
      <c r="E38" s="24">
        <f>+[1]PP!E73</f>
        <v>12.1</v>
      </c>
      <c r="F38" s="24">
        <f>+[1]PP!F73</f>
        <v>7.1</v>
      </c>
      <c r="G38" s="24">
        <f>+[1]PP!G73</f>
        <v>10.3</v>
      </c>
      <c r="H38" s="24">
        <f>+[1]PP!H73</f>
        <v>8.6999999999999993</v>
      </c>
      <c r="I38" s="24">
        <f>+[1]PP!I73</f>
        <v>15.5</v>
      </c>
      <c r="J38" s="24">
        <f>+[1]PP!J73</f>
        <v>11.7</v>
      </c>
      <c r="K38" s="24">
        <f>+[1]PP!K73</f>
        <v>15.2</v>
      </c>
      <c r="L38" s="24">
        <f>+[1]PP!L73</f>
        <v>20.399999999999999</v>
      </c>
      <c r="M38" s="24">
        <f>+[1]PP!M73</f>
        <v>21.8</v>
      </c>
      <c r="N38" s="24">
        <f>+[1]PP!N73</f>
        <v>41.3</v>
      </c>
      <c r="O38" s="25">
        <f>SUM(C38:N38)</f>
        <v>226.2</v>
      </c>
      <c r="P38" s="24">
        <f>+[1]PP!P73</f>
        <v>23.2</v>
      </c>
      <c r="Q38" s="24">
        <f>+[1]PP!Q73</f>
        <v>30.9</v>
      </c>
      <c r="R38" s="24">
        <f>+[1]PP!R73</f>
        <v>28.9</v>
      </c>
      <c r="S38" s="24">
        <f>+[1]PP!S73</f>
        <v>25.4</v>
      </c>
      <c r="T38" s="24">
        <f>+[1]PP!T73</f>
        <v>23.3</v>
      </c>
      <c r="U38" s="24">
        <f>+[1]PP!U73</f>
        <v>24.5</v>
      </c>
      <c r="V38" s="24">
        <f>+[1]PP!V73</f>
        <v>31.8</v>
      </c>
      <c r="W38" s="24">
        <v>56</v>
      </c>
      <c r="X38" s="24">
        <f>+[1]PP!X73</f>
        <v>35.799999999999997</v>
      </c>
      <c r="Y38" s="24">
        <f>+[1]PP!Y73</f>
        <v>119</v>
      </c>
      <c r="Z38" s="24">
        <f>+[1]PP!Z73</f>
        <v>45.1</v>
      </c>
      <c r="AA38" s="24">
        <f>+[1]PP!AA73</f>
        <v>50.3</v>
      </c>
      <c r="AB38" s="24">
        <f>SUM(P38:AA38)</f>
        <v>494.20000000000005</v>
      </c>
      <c r="AC38" s="24">
        <f t="shared" si="13"/>
        <v>268.00000000000006</v>
      </c>
      <c r="AD38" s="25">
        <f>+AC38/O38*100</f>
        <v>118.47922192749782</v>
      </c>
      <c r="AE38" s="17"/>
      <c r="AF38" s="18"/>
    </row>
    <row r="39" spans="2:32" ht="18" customHeight="1" x14ac:dyDescent="0.2">
      <c r="B39" s="55" t="s">
        <v>50</v>
      </c>
      <c r="C39" s="31">
        <f>+[1]PP!C74</f>
        <v>2150.6</v>
      </c>
      <c r="D39" s="31">
        <f>+[1]PP!D74</f>
        <v>1288.2</v>
      </c>
      <c r="E39" s="31">
        <f>+[1]PP!E74</f>
        <v>1167</v>
      </c>
      <c r="F39" s="31">
        <f>+[1]PP!F74</f>
        <v>572.1</v>
      </c>
      <c r="G39" s="31">
        <f>+[1]PP!G74</f>
        <v>306.2</v>
      </c>
      <c r="H39" s="31">
        <f>+[1]PP!H74</f>
        <v>659.1</v>
      </c>
      <c r="I39" s="31">
        <f>+[1]PP!I74</f>
        <v>1109.5999999999999</v>
      </c>
      <c r="J39" s="31">
        <f>+[1]PP!J74</f>
        <v>1407.3</v>
      </c>
      <c r="K39" s="31">
        <f>+[1]PP!K74</f>
        <v>555.70000000000005</v>
      </c>
      <c r="L39" s="31">
        <f>+[1]PP!L74</f>
        <v>720.6</v>
      </c>
      <c r="M39" s="31">
        <f>+[1]PP!M74</f>
        <v>656.7</v>
      </c>
      <c r="N39" s="31">
        <f>+[1]PP!N74</f>
        <v>1094</v>
      </c>
      <c r="O39" s="32">
        <f>SUM(C39:N39)</f>
        <v>11687.100000000002</v>
      </c>
      <c r="P39" s="31">
        <f>+[1]PP!P74</f>
        <v>1042.7</v>
      </c>
      <c r="Q39" s="31">
        <f>+[1]PP!Q74</f>
        <v>838.4</v>
      </c>
      <c r="R39" s="31">
        <f>+[1]PP!R74</f>
        <v>889.1</v>
      </c>
      <c r="S39" s="31">
        <f>+[1]PP!S74</f>
        <v>849.7</v>
      </c>
      <c r="T39" s="31">
        <f>+[1]PP!T74</f>
        <v>996</v>
      </c>
      <c r="U39" s="31">
        <f>+[1]PP!U74</f>
        <v>1017.6</v>
      </c>
      <c r="V39" s="31">
        <f>+[1]PP!V74</f>
        <v>1290.2</v>
      </c>
      <c r="W39" s="31">
        <f>+[1]PP!W74</f>
        <v>1185.8</v>
      </c>
      <c r="X39" s="31">
        <f>+[1]PP!X74</f>
        <v>1372.1</v>
      </c>
      <c r="Y39" s="31">
        <f>+[1]PP!Y74</f>
        <v>1085</v>
      </c>
      <c r="Z39" s="31">
        <f>+[1]PP!Z74</f>
        <v>1113.5</v>
      </c>
      <c r="AA39" s="31">
        <f>+[1]PP!AA74</f>
        <v>1047.3</v>
      </c>
      <c r="AB39" s="31">
        <f>SUM(P39:AA39)</f>
        <v>12727.4</v>
      </c>
      <c r="AC39" s="31">
        <f t="shared" si="13"/>
        <v>1040.2999999999975</v>
      </c>
      <c r="AD39" s="32">
        <f>+AC39/O39*100</f>
        <v>8.9012672091451037</v>
      </c>
      <c r="AE39" s="17"/>
      <c r="AF39" s="18"/>
    </row>
    <row r="40" spans="2:32" ht="18" customHeight="1" x14ac:dyDescent="0.2">
      <c r="B40" s="54" t="s">
        <v>30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5">
        <f>SUM(C40:N40)</f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f>SUM(P40:AA40)</f>
        <v>0</v>
      </c>
      <c r="AC40" s="24">
        <f t="shared" si="13"/>
        <v>0</v>
      </c>
      <c r="AD40" s="24">
        <v>0</v>
      </c>
      <c r="AE40" s="17"/>
      <c r="AF40" s="18"/>
    </row>
    <row r="41" spans="2:32" ht="18" customHeight="1" x14ac:dyDescent="0.2">
      <c r="B41" s="53" t="s">
        <v>51</v>
      </c>
      <c r="C41" s="20">
        <f t="shared" ref="C41:AB41" si="23">+C42+C43</f>
        <v>61.4</v>
      </c>
      <c r="D41" s="20">
        <f t="shared" si="23"/>
        <v>49.8</v>
      </c>
      <c r="E41" s="20">
        <f t="shared" si="23"/>
        <v>34.1</v>
      </c>
      <c r="F41" s="20">
        <f t="shared" si="23"/>
        <v>0.4</v>
      </c>
      <c r="G41" s="20">
        <f t="shared" si="23"/>
        <v>8.6999999999999993</v>
      </c>
      <c r="H41" s="20">
        <f t="shared" si="23"/>
        <v>25.2</v>
      </c>
      <c r="I41" s="20">
        <f t="shared" si="23"/>
        <v>36.200000000000003</v>
      </c>
      <c r="J41" s="20">
        <f t="shared" si="23"/>
        <v>44.2</v>
      </c>
      <c r="K41" s="20">
        <f t="shared" si="23"/>
        <v>47.9</v>
      </c>
      <c r="L41" s="20">
        <f t="shared" si="23"/>
        <v>56.1</v>
      </c>
      <c r="M41" s="20">
        <f t="shared" si="23"/>
        <v>50.5</v>
      </c>
      <c r="N41" s="20">
        <f t="shared" si="23"/>
        <v>39.9</v>
      </c>
      <c r="O41" s="21">
        <f t="shared" si="23"/>
        <v>454.39999999999992</v>
      </c>
      <c r="P41" s="20">
        <f t="shared" si="23"/>
        <v>57.9</v>
      </c>
      <c r="Q41" s="20">
        <f t="shared" si="23"/>
        <v>59</v>
      </c>
      <c r="R41" s="20">
        <f t="shared" si="23"/>
        <v>78.400000000000006</v>
      </c>
      <c r="S41" s="20">
        <f t="shared" si="23"/>
        <v>80.5</v>
      </c>
      <c r="T41" s="20">
        <f t="shared" si="23"/>
        <v>79.599999999999994</v>
      </c>
      <c r="U41" s="20">
        <f t="shared" si="23"/>
        <v>80.3</v>
      </c>
      <c r="V41" s="20">
        <f t="shared" si="23"/>
        <v>85.6</v>
      </c>
      <c r="W41" s="20">
        <f t="shared" si="23"/>
        <v>87.3</v>
      </c>
      <c r="X41" s="20">
        <f t="shared" si="23"/>
        <v>77.7</v>
      </c>
      <c r="Y41" s="20">
        <f t="shared" si="23"/>
        <v>82.1</v>
      </c>
      <c r="Z41" s="20">
        <f t="shared" si="23"/>
        <v>71.8</v>
      </c>
      <c r="AA41" s="20">
        <f t="shared" si="23"/>
        <v>73.7</v>
      </c>
      <c r="AB41" s="20">
        <f t="shared" si="23"/>
        <v>913.90000000000009</v>
      </c>
      <c r="AC41" s="20">
        <f t="shared" si="13"/>
        <v>459.50000000000017</v>
      </c>
      <c r="AD41" s="21">
        <f>+AC41/O41*100</f>
        <v>101.12235915492964</v>
      </c>
      <c r="AE41" s="17"/>
      <c r="AF41" s="18"/>
    </row>
    <row r="42" spans="2:32" ht="18" customHeight="1" x14ac:dyDescent="0.2">
      <c r="B42" s="54" t="s">
        <v>52</v>
      </c>
      <c r="C42" s="24">
        <f>+[1]PP!C78</f>
        <v>61.4</v>
      </c>
      <c r="D42" s="24">
        <f>+[1]PP!D78</f>
        <v>49.8</v>
      </c>
      <c r="E42" s="24">
        <f>+[1]PP!E78</f>
        <v>34.1</v>
      </c>
      <c r="F42" s="24">
        <f>+[1]PP!F78</f>
        <v>0.4</v>
      </c>
      <c r="G42" s="24">
        <f>+[1]PP!G78</f>
        <v>8.6999999999999993</v>
      </c>
      <c r="H42" s="24">
        <f>+[1]PP!H78</f>
        <v>25.2</v>
      </c>
      <c r="I42" s="24">
        <f>+[1]PP!I78</f>
        <v>36.200000000000003</v>
      </c>
      <c r="J42" s="24">
        <f>+[1]PP!J78</f>
        <v>44.2</v>
      </c>
      <c r="K42" s="24">
        <f>+[1]PP!K78</f>
        <v>47.9</v>
      </c>
      <c r="L42" s="24">
        <f>+[1]PP!L78</f>
        <v>56.1</v>
      </c>
      <c r="M42" s="24">
        <f>+[1]PP!M78</f>
        <v>50.5</v>
      </c>
      <c r="N42" s="24">
        <f>+[1]PP!N78</f>
        <v>39.9</v>
      </c>
      <c r="O42" s="25">
        <f>SUM(C42:N42)</f>
        <v>454.39999999999992</v>
      </c>
      <c r="P42" s="24">
        <f>+[1]PP!P78</f>
        <v>57.9</v>
      </c>
      <c r="Q42" s="24">
        <f>+[1]PP!Q78</f>
        <v>59</v>
      </c>
      <c r="R42" s="24">
        <f>+[1]PP!R78</f>
        <v>78.400000000000006</v>
      </c>
      <c r="S42" s="24">
        <f>+[1]PP!S78</f>
        <v>80.5</v>
      </c>
      <c r="T42" s="24">
        <f>+[1]PP!T78</f>
        <v>79.599999999999994</v>
      </c>
      <c r="U42" s="24">
        <f>+[1]PP!U78</f>
        <v>80.3</v>
      </c>
      <c r="V42" s="24">
        <f>+[1]PP!V78</f>
        <v>85.5</v>
      </c>
      <c r="W42" s="24">
        <f>+[1]PP!W78</f>
        <v>87.3</v>
      </c>
      <c r="X42" s="24">
        <f>+[1]PP!X78</f>
        <v>77.7</v>
      </c>
      <c r="Y42" s="24">
        <f>+[1]PP!Y78</f>
        <v>82.1</v>
      </c>
      <c r="Z42" s="24">
        <f>+[1]PP!Z78</f>
        <v>71.8</v>
      </c>
      <c r="AA42" s="24">
        <f>+[1]PP!AA78</f>
        <v>73.7</v>
      </c>
      <c r="AB42" s="24">
        <f>SUM(P42:AA42)</f>
        <v>913.80000000000007</v>
      </c>
      <c r="AC42" s="24">
        <f t="shared" si="13"/>
        <v>459.40000000000015</v>
      </c>
      <c r="AD42" s="25">
        <f>+AC42/O42*100</f>
        <v>101.10035211267612</v>
      </c>
      <c r="AE42" s="17"/>
      <c r="AF42" s="18"/>
    </row>
    <row r="43" spans="2:32" ht="18" customHeight="1" x14ac:dyDescent="0.2">
      <c r="B43" s="54" t="s">
        <v>30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5">
        <f>SUM(C43:N43)</f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0.1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f>SUM(P43:AA43)</f>
        <v>0.1</v>
      </c>
      <c r="AC43" s="33">
        <f t="shared" si="13"/>
        <v>0.1</v>
      </c>
      <c r="AD43" s="34">
        <v>0</v>
      </c>
      <c r="AE43" s="17"/>
      <c r="AF43" s="18"/>
    </row>
    <row r="44" spans="2:32" ht="18" customHeight="1" x14ac:dyDescent="0.2">
      <c r="B44" s="53" t="s">
        <v>53</v>
      </c>
      <c r="C44" s="20">
        <f>+C45+C47+C46</f>
        <v>0</v>
      </c>
      <c r="D44" s="20">
        <f t="shared" ref="D44:AA44" si="24">+D45+D47+D46</f>
        <v>0</v>
      </c>
      <c r="E44" s="20">
        <f t="shared" si="24"/>
        <v>0</v>
      </c>
      <c r="F44" s="20">
        <f t="shared" si="24"/>
        <v>0</v>
      </c>
      <c r="G44" s="20">
        <f t="shared" si="24"/>
        <v>131.6</v>
      </c>
      <c r="H44" s="20">
        <f t="shared" si="24"/>
        <v>402.1</v>
      </c>
      <c r="I44" s="20">
        <f t="shared" si="24"/>
        <v>481.8</v>
      </c>
      <c r="J44" s="20">
        <f t="shared" si="24"/>
        <v>125</v>
      </c>
      <c r="K44" s="20">
        <f t="shared" si="24"/>
        <v>2.2999999999999998</v>
      </c>
      <c r="L44" s="20">
        <f t="shared" si="24"/>
        <v>3</v>
      </c>
      <c r="M44" s="20">
        <f t="shared" si="24"/>
        <v>2.4</v>
      </c>
      <c r="N44" s="20">
        <f t="shared" si="24"/>
        <v>3.1</v>
      </c>
      <c r="O44" s="20">
        <f t="shared" si="24"/>
        <v>1151.3</v>
      </c>
      <c r="P44" s="20">
        <f t="shared" si="24"/>
        <v>2</v>
      </c>
      <c r="Q44" s="20">
        <f t="shared" si="24"/>
        <v>2.4</v>
      </c>
      <c r="R44" s="20">
        <f t="shared" si="24"/>
        <v>3.3</v>
      </c>
      <c r="S44" s="20">
        <f t="shared" si="24"/>
        <v>2.5</v>
      </c>
      <c r="T44" s="20">
        <f t="shared" si="24"/>
        <v>2.9</v>
      </c>
      <c r="U44" s="20">
        <f t="shared" si="24"/>
        <v>14.3</v>
      </c>
      <c r="V44" s="20">
        <f t="shared" si="24"/>
        <v>3.4</v>
      </c>
      <c r="W44" s="20">
        <f t="shared" si="24"/>
        <v>21.1</v>
      </c>
      <c r="X44" s="20">
        <f t="shared" si="24"/>
        <v>3.7</v>
      </c>
      <c r="Y44" s="20">
        <f t="shared" si="24"/>
        <v>15.3</v>
      </c>
      <c r="Z44" s="20">
        <f t="shared" si="24"/>
        <v>9.3000000000000007</v>
      </c>
      <c r="AA44" s="20">
        <f t="shared" si="24"/>
        <v>22.200000000000003</v>
      </c>
      <c r="AB44" s="20">
        <f>+AB45+AB47+AB46</f>
        <v>102.4</v>
      </c>
      <c r="AC44" s="20">
        <f t="shared" si="13"/>
        <v>-1048.8999999999999</v>
      </c>
      <c r="AD44" s="20">
        <f>+AC44/O44*100</f>
        <v>-91.105706592547548</v>
      </c>
      <c r="AE44" s="17"/>
      <c r="AF44" s="18"/>
    </row>
    <row r="45" spans="2:32" ht="18" customHeight="1" x14ac:dyDescent="0.2">
      <c r="B45" s="55" t="s">
        <v>54</v>
      </c>
      <c r="C45" s="31">
        <v>0</v>
      </c>
      <c r="D45" s="31">
        <v>0</v>
      </c>
      <c r="E45" s="31">
        <v>0</v>
      </c>
      <c r="F45" s="31">
        <v>0</v>
      </c>
      <c r="G45" s="31">
        <v>131.6</v>
      </c>
      <c r="H45" s="31">
        <v>2.1</v>
      </c>
      <c r="I45" s="31">
        <v>27.1</v>
      </c>
      <c r="J45" s="31">
        <v>2.2000000000000002</v>
      </c>
      <c r="K45" s="31">
        <v>2.2999999999999998</v>
      </c>
      <c r="L45" s="31">
        <v>3</v>
      </c>
      <c r="M45" s="31">
        <v>2.4</v>
      </c>
      <c r="N45" s="31">
        <v>3.1</v>
      </c>
      <c r="O45" s="32">
        <f>SUM(C45:N45)</f>
        <v>173.79999999999998</v>
      </c>
      <c r="P45" s="31">
        <f>+[1]PP!P81</f>
        <v>2</v>
      </c>
      <c r="Q45" s="31">
        <f>+[1]PP!Q81</f>
        <v>2.4</v>
      </c>
      <c r="R45" s="31">
        <f>+[1]PP!R81</f>
        <v>3.3</v>
      </c>
      <c r="S45" s="31">
        <f>+[1]PP!S81</f>
        <v>2.5</v>
      </c>
      <c r="T45" s="31">
        <f>+[1]PP!T81</f>
        <v>2.9</v>
      </c>
      <c r="U45" s="31">
        <f>+[1]PP!U81</f>
        <v>14.3</v>
      </c>
      <c r="V45" s="31">
        <f>+[1]PP!V81</f>
        <v>3.4</v>
      </c>
      <c r="W45" s="31">
        <v>2.8</v>
      </c>
      <c r="X45" s="31">
        <v>3.7</v>
      </c>
      <c r="Y45" s="31">
        <v>2.8</v>
      </c>
      <c r="Z45" s="31">
        <v>6.2</v>
      </c>
      <c r="AA45" s="31">
        <v>4.4000000000000004</v>
      </c>
      <c r="AB45" s="31">
        <f>SUM(P45:AA45)</f>
        <v>50.699999999999996</v>
      </c>
      <c r="AC45" s="31">
        <f t="shared" si="13"/>
        <v>-123.1</v>
      </c>
      <c r="AD45" s="31">
        <f>+AC45/O45*100</f>
        <v>-70.828538550057544</v>
      </c>
      <c r="AE45" s="17"/>
      <c r="AF45" s="18"/>
    </row>
    <row r="46" spans="2:32" ht="18" customHeight="1" x14ac:dyDescent="0.2">
      <c r="B46" s="55" t="s">
        <v>55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400</v>
      </c>
      <c r="I46" s="31">
        <v>454.7</v>
      </c>
      <c r="J46" s="31">
        <v>122.8</v>
      </c>
      <c r="K46" s="31">
        <v>0</v>
      </c>
      <c r="L46" s="31">
        <v>0</v>
      </c>
      <c r="M46" s="31">
        <v>0</v>
      </c>
      <c r="N46" s="31">
        <v>0</v>
      </c>
      <c r="O46" s="32">
        <f>SUM(C46:N46)</f>
        <v>977.5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f>SUM(P46:AA46)</f>
        <v>0</v>
      </c>
      <c r="AC46" s="31">
        <f t="shared" si="13"/>
        <v>-977.5</v>
      </c>
      <c r="AD46" s="31">
        <f>+AC46/O46*100</f>
        <v>-100</v>
      </c>
      <c r="AE46" s="17"/>
      <c r="AF46" s="18"/>
    </row>
    <row r="47" spans="2:32" ht="18" customHeight="1" x14ac:dyDescent="0.2">
      <c r="B47" s="55" t="s">
        <v>56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2">
        <f>SUM(C47:N47)</f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18.3</v>
      </c>
      <c r="X47" s="31">
        <v>0</v>
      </c>
      <c r="Y47" s="31">
        <v>12.5</v>
      </c>
      <c r="Z47" s="31">
        <v>3.1</v>
      </c>
      <c r="AA47" s="31">
        <v>17.8</v>
      </c>
      <c r="AB47" s="31">
        <f>SUM(P47:AA47)</f>
        <v>51.7</v>
      </c>
      <c r="AC47" s="31">
        <f t="shared" si="13"/>
        <v>51.7</v>
      </c>
      <c r="AD47" s="57">
        <v>0</v>
      </c>
      <c r="AE47" s="17"/>
      <c r="AF47" s="18"/>
    </row>
    <row r="48" spans="2:32" ht="18" customHeight="1" x14ac:dyDescent="0.2">
      <c r="B48" s="36" t="s">
        <v>57</v>
      </c>
      <c r="C48" s="20">
        <f t="shared" ref="C48:AB48" si="25">+C49+C58+C60</f>
        <v>0</v>
      </c>
      <c r="D48" s="20">
        <f t="shared" si="25"/>
        <v>7</v>
      </c>
      <c r="E48" s="20">
        <f t="shared" si="25"/>
        <v>1469.9</v>
      </c>
      <c r="F48" s="20">
        <f t="shared" si="25"/>
        <v>4.9000000000000004</v>
      </c>
      <c r="G48" s="20">
        <f t="shared" si="25"/>
        <v>59.2</v>
      </c>
      <c r="H48" s="20">
        <f t="shared" si="25"/>
        <v>166.4</v>
      </c>
      <c r="I48" s="20">
        <f t="shared" si="25"/>
        <v>131.19999999999999</v>
      </c>
      <c r="J48" s="20">
        <f t="shared" si="25"/>
        <v>4624.7</v>
      </c>
      <c r="K48" s="20">
        <f t="shared" si="25"/>
        <v>6065.8</v>
      </c>
      <c r="L48" s="20">
        <f t="shared" si="25"/>
        <v>175.1</v>
      </c>
      <c r="M48" s="20">
        <f t="shared" si="25"/>
        <v>153.80000000000001</v>
      </c>
      <c r="N48" s="20">
        <f t="shared" si="25"/>
        <v>144.6</v>
      </c>
      <c r="O48" s="21">
        <f t="shared" si="25"/>
        <v>13002.599999999999</v>
      </c>
      <c r="P48" s="20">
        <f t="shared" si="25"/>
        <v>186.3</v>
      </c>
      <c r="Q48" s="20">
        <f t="shared" si="25"/>
        <v>212.39999999999998</v>
      </c>
      <c r="R48" s="20">
        <f t="shared" si="25"/>
        <v>255.70000000000002</v>
      </c>
      <c r="S48" s="20">
        <f t="shared" si="25"/>
        <v>238.2</v>
      </c>
      <c r="T48" s="20">
        <f t="shared" si="25"/>
        <v>259.2</v>
      </c>
      <c r="U48" s="20">
        <f t="shared" si="25"/>
        <v>254.7</v>
      </c>
      <c r="V48" s="20">
        <f t="shared" si="25"/>
        <v>314.59999999999997</v>
      </c>
      <c r="W48" s="20">
        <f t="shared" si="25"/>
        <v>285.39999999999998</v>
      </c>
      <c r="X48" s="20">
        <f t="shared" si="25"/>
        <v>470.6</v>
      </c>
      <c r="Y48" s="20">
        <f t="shared" si="25"/>
        <v>784.9</v>
      </c>
      <c r="Z48" s="20">
        <f t="shared" si="25"/>
        <v>3471.5</v>
      </c>
      <c r="AA48" s="20">
        <f t="shared" si="25"/>
        <v>675.6</v>
      </c>
      <c r="AB48" s="20">
        <f t="shared" si="25"/>
        <v>7409.0999999999995</v>
      </c>
      <c r="AC48" s="20">
        <f t="shared" si="13"/>
        <v>-5593.4999999999991</v>
      </c>
      <c r="AD48" s="21">
        <f>+AC48/O48*100</f>
        <v>-43.018319413040466</v>
      </c>
      <c r="AE48" s="17"/>
      <c r="AF48" s="18"/>
    </row>
    <row r="49" spans="2:35" ht="18" customHeight="1" x14ac:dyDescent="0.2">
      <c r="B49" s="19" t="s">
        <v>58</v>
      </c>
      <c r="C49" s="20">
        <f t="shared" ref="C49:AB49" si="26">+C50+C54+C56+C57</f>
        <v>0</v>
      </c>
      <c r="D49" s="20">
        <f t="shared" si="26"/>
        <v>7</v>
      </c>
      <c r="E49" s="20">
        <f t="shared" si="26"/>
        <v>7.5</v>
      </c>
      <c r="F49" s="20">
        <f t="shared" si="26"/>
        <v>4.9000000000000004</v>
      </c>
      <c r="G49" s="20">
        <f t="shared" si="26"/>
        <v>59.2</v>
      </c>
      <c r="H49" s="20">
        <f t="shared" si="26"/>
        <v>166.4</v>
      </c>
      <c r="I49" s="20">
        <f t="shared" si="26"/>
        <v>131.19999999999999</v>
      </c>
      <c r="J49" s="20">
        <f t="shared" si="26"/>
        <v>4624.7</v>
      </c>
      <c r="K49" s="20">
        <f t="shared" si="26"/>
        <v>6065.8</v>
      </c>
      <c r="L49" s="20">
        <f t="shared" si="26"/>
        <v>175.1</v>
      </c>
      <c r="M49" s="20">
        <f t="shared" si="26"/>
        <v>153.80000000000001</v>
      </c>
      <c r="N49" s="20">
        <f t="shared" si="26"/>
        <v>144.6</v>
      </c>
      <c r="O49" s="20">
        <f t="shared" si="26"/>
        <v>11540.199999999999</v>
      </c>
      <c r="P49" s="20">
        <f t="shared" si="26"/>
        <v>109.4</v>
      </c>
      <c r="Q49" s="20">
        <f t="shared" si="26"/>
        <v>155.69999999999999</v>
      </c>
      <c r="R49" s="20">
        <f t="shared" si="26"/>
        <v>183.8</v>
      </c>
      <c r="S49" s="20">
        <f t="shared" si="26"/>
        <v>167.4</v>
      </c>
      <c r="T49" s="20">
        <f t="shared" si="26"/>
        <v>173.1</v>
      </c>
      <c r="U49" s="20">
        <f t="shared" si="26"/>
        <v>167.9</v>
      </c>
      <c r="V49" s="20">
        <f t="shared" si="26"/>
        <v>221.29999999999998</v>
      </c>
      <c r="W49" s="20">
        <f t="shared" si="26"/>
        <v>203.9</v>
      </c>
      <c r="X49" s="20">
        <f t="shared" si="26"/>
        <v>387</v>
      </c>
      <c r="Y49" s="20">
        <f t="shared" si="26"/>
        <v>698</v>
      </c>
      <c r="Z49" s="20">
        <f t="shared" si="26"/>
        <v>3387.8</v>
      </c>
      <c r="AA49" s="20">
        <f t="shared" si="26"/>
        <v>591.5</v>
      </c>
      <c r="AB49" s="20">
        <f t="shared" si="26"/>
        <v>6446.7999999999993</v>
      </c>
      <c r="AC49" s="20">
        <f t="shared" si="13"/>
        <v>-5093.3999999999996</v>
      </c>
      <c r="AD49" s="21">
        <f>+AC49/O49*100</f>
        <v>-44.136150153376889</v>
      </c>
      <c r="AE49" s="17"/>
      <c r="AF49" s="18"/>
    </row>
    <row r="50" spans="2:35" ht="18" customHeight="1" x14ac:dyDescent="0.2">
      <c r="B50" s="58" t="s">
        <v>59</v>
      </c>
      <c r="C50" s="20">
        <f t="shared" ref="C50:AB50" si="27">SUM(C51:C53)</f>
        <v>0</v>
      </c>
      <c r="D50" s="20">
        <f t="shared" ref="D50:O50" si="28">SUM(D51:D53)</f>
        <v>0</v>
      </c>
      <c r="E50" s="20">
        <f t="shared" si="28"/>
        <v>0</v>
      </c>
      <c r="F50" s="20">
        <f t="shared" si="28"/>
        <v>0</v>
      </c>
      <c r="G50" s="20">
        <f t="shared" si="28"/>
        <v>0</v>
      </c>
      <c r="H50" s="20">
        <f t="shared" si="28"/>
        <v>0</v>
      </c>
      <c r="I50" s="20">
        <f t="shared" si="28"/>
        <v>0</v>
      </c>
      <c r="J50" s="20">
        <f t="shared" si="28"/>
        <v>4624.7</v>
      </c>
      <c r="K50" s="20">
        <f t="shared" si="28"/>
        <v>6053.6</v>
      </c>
      <c r="L50" s="20">
        <f t="shared" si="28"/>
        <v>0</v>
      </c>
      <c r="M50" s="20">
        <f t="shared" si="28"/>
        <v>0</v>
      </c>
      <c r="N50" s="20">
        <f t="shared" si="28"/>
        <v>0</v>
      </c>
      <c r="O50" s="20">
        <f t="shared" si="28"/>
        <v>10678.3</v>
      </c>
      <c r="P50" s="20">
        <f t="shared" si="27"/>
        <v>0</v>
      </c>
      <c r="Q50" s="20">
        <f t="shared" ref="Q50:Z50" si="29">SUM(Q51:Q53)</f>
        <v>0</v>
      </c>
      <c r="R50" s="20">
        <f t="shared" si="29"/>
        <v>0</v>
      </c>
      <c r="S50" s="20">
        <f t="shared" si="29"/>
        <v>0</v>
      </c>
      <c r="T50" s="20">
        <f t="shared" si="29"/>
        <v>0</v>
      </c>
      <c r="U50" s="20">
        <f t="shared" si="29"/>
        <v>0</v>
      </c>
      <c r="V50" s="20">
        <f t="shared" si="29"/>
        <v>0</v>
      </c>
      <c r="W50" s="20">
        <f t="shared" si="29"/>
        <v>0</v>
      </c>
      <c r="X50" s="20">
        <f t="shared" si="29"/>
        <v>0</v>
      </c>
      <c r="Y50" s="20">
        <f t="shared" si="29"/>
        <v>0</v>
      </c>
      <c r="Z50" s="20">
        <f t="shared" si="29"/>
        <v>2600.1</v>
      </c>
      <c r="AA50" s="20">
        <f t="shared" si="27"/>
        <v>0</v>
      </c>
      <c r="AB50" s="20">
        <f t="shared" si="27"/>
        <v>2600.1</v>
      </c>
      <c r="AC50" s="20">
        <f t="shared" si="13"/>
        <v>-8078.1999999999989</v>
      </c>
      <c r="AD50" s="21">
        <f t="shared" ref="AD50:AD53" si="30">+AC50/O50*100</f>
        <v>-75.650618544150277</v>
      </c>
      <c r="AE50" s="17"/>
      <c r="AF50" s="18"/>
    </row>
    <row r="51" spans="2:35" ht="18" customHeight="1" x14ac:dyDescent="0.2">
      <c r="B51" s="28" t="s">
        <v>60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4624.7</v>
      </c>
      <c r="K51" s="24">
        <v>0</v>
      </c>
      <c r="L51" s="24">
        <v>0</v>
      </c>
      <c r="M51" s="24">
        <v>0</v>
      </c>
      <c r="N51" s="24">
        <v>0</v>
      </c>
      <c r="O51" s="25">
        <f>SUM(C51:N51)</f>
        <v>4624.7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f>+[1]PP!Z85</f>
        <v>2600.1</v>
      </c>
      <c r="AA51" s="24">
        <f>+[1]PP!AA85</f>
        <v>0</v>
      </c>
      <c r="AB51" s="24">
        <f>SUM(P51:AA51)</f>
        <v>2600.1</v>
      </c>
      <c r="AC51" s="24">
        <f t="shared" si="13"/>
        <v>-2024.6</v>
      </c>
      <c r="AD51" s="25">
        <f t="shared" si="30"/>
        <v>-43.777974787553788</v>
      </c>
      <c r="AE51" s="17"/>
      <c r="AF51" s="18"/>
    </row>
    <row r="52" spans="2:35" ht="18" customHeight="1" x14ac:dyDescent="0.2">
      <c r="B52" s="28" t="s">
        <v>61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5">
        <f>SUM(C52:N52)</f>
        <v>0</v>
      </c>
      <c r="P52" s="24">
        <f>+[1]PP!P85</f>
        <v>0</v>
      </c>
      <c r="Q52" s="24">
        <f>+[1]PP!Q85</f>
        <v>0</v>
      </c>
      <c r="R52" s="24">
        <f>+[1]PP!R85</f>
        <v>0</v>
      </c>
      <c r="S52" s="24">
        <f>+[1]PP!S85</f>
        <v>0</v>
      </c>
      <c r="T52" s="24">
        <f>+[1]PP!T85</f>
        <v>0</v>
      </c>
      <c r="U52" s="24">
        <f>+[1]PP!U85</f>
        <v>0</v>
      </c>
      <c r="V52" s="24">
        <f>+[1]PP!V85</f>
        <v>0</v>
      </c>
      <c r="W52" s="24">
        <f>+[1]PP!W85</f>
        <v>0</v>
      </c>
      <c r="X52" s="24">
        <f>+[1]PP!X85</f>
        <v>0</v>
      </c>
      <c r="Y52" s="24">
        <f>+[1]PP!Y85</f>
        <v>0</v>
      </c>
      <c r="Z52" s="24">
        <v>0</v>
      </c>
      <c r="AA52" s="24">
        <v>0</v>
      </c>
      <c r="AB52" s="24">
        <f>SUM(P52:AA52)</f>
        <v>0</v>
      </c>
      <c r="AC52" s="24">
        <f t="shared" si="13"/>
        <v>0</v>
      </c>
      <c r="AD52" s="34">
        <v>0</v>
      </c>
      <c r="AE52" s="17"/>
      <c r="AF52" s="59"/>
      <c r="AG52" s="17"/>
      <c r="AH52" s="17"/>
    </row>
    <row r="53" spans="2:35" ht="18" customHeight="1" x14ac:dyDescent="0.2">
      <c r="B53" s="28" t="s">
        <v>62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6053.6</v>
      </c>
      <c r="L53" s="24">
        <v>0</v>
      </c>
      <c r="M53" s="24">
        <v>0</v>
      </c>
      <c r="N53" s="24">
        <v>0</v>
      </c>
      <c r="O53" s="25">
        <f>SUM(C53:N53)</f>
        <v>6053.6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f>SUM(P53:AA53)</f>
        <v>0</v>
      </c>
      <c r="AC53" s="24">
        <f>+AB53-O55</f>
        <v>-861.9</v>
      </c>
      <c r="AD53" s="25">
        <f t="shared" si="30"/>
        <v>-14.237808907096602</v>
      </c>
      <c r="AE53" s="17"/>
      <c r="AF53" s="60"/>
      <c r="AG53" s="17"/>
      <c r="AH53" s="17"/>
    </row>
    <row r="54" spans="2:35" ht="18" customHeight="1" x14ac:dyDescent="0.2">
      <c r="B54" s="22" t="s">
        <v>63</v>
      </c>
      <c r="C54" s="20">
        <f t="shared" ref="C54:AB54" si="31">SUM(C55:C55)</f>
        <v>0</v>
      </c>
      <c r="D54" s="20">
        <f t="shared" si="31"/>
        <v>7</v>
      </c>
      <c r="E54" s="20">
        <f t="shared" si="31"/>
        <v>7.5</v>
      </c>
      <c r="F54" s="20">
        <f t="shared" si="31"/>
        <v>4.9000000000000004</v>
      </c>
      <c r="G54" s="20">
        <f t="shared" si="31"/>
        <v>59.2</v>
      </c>
      <c r="H54" s="20">
        <f t="shared" si="31"/>
        <v>166.4</v>
      </c>
      <c r="I54" s="20">
        <f t="shared" si="31"/>
        <v>131.19999999999999</v>
      </c>
      <c r="J54" s="20">
        <f t="shared" si="31"/>
        <v>0</v>
      </c>
      <c r="K54" s="20">
        <f t="shared" si="31"/>
        <v>12.2</v>
      </c>
      <c r="L54" s="20">
        <f t="shared" si="31"/>
        <v>175.1</v>
      </c>
      <c r="M54" s="20">
        <f t="shared" si="31"/>
        <v>153.80000000000001</v>
      </c>
      <c r="N54" s="20">
        <f t="shared" si="31"/>
        <v>144.6</v>
      </c>
      <c r="O54" s="20">
        <f t="shared" si="31"/>
        <v>861.9</v>
      </c>
      <c r="P54" s="20">
        <f t="shared" si="31"/>
        <v>109.4</v>
      </c>
      <c r="Q54" s="20">
        <f t="shared" si="31"/>
        <v>155.69999999999999</v>
      </c>
      <c r="R54" s="20">
        <f t="shared" si="31"/>
        <v>183.8</v>
      </c>
      <c r="S54" s="20">
        <f t="shared" si="31"/>
        <v>167.4</v>
      </c>
      <c r="T54" s="20">
        <f t="shared" si="31"/>
        <v>173.1</v>
      </c>
      <c r="U54" s="20">
        <f t="shared" si="31"/>
        <v>167.9</v>
      </c>
      <c r="V54" s="20">
        <f t="shared" si="31"/>
        <v>168.2</v>
      </c>
      <c r="W54" s="20">
        <f t="shared" si="31"/>
        <v>183</v>
      </c>
      <c r="X54" s="20">
        <f t="shared" si="31"/>
        <v>185.9</v>
      </c>
      <c r="Y54" s="20">
        <f t="shared" si="31"/>
        <v>174.1</v>
      </c>
      <c r="Z54" s="20">
        <f t="shared" si="31"/>
        <v>225.8</v>
      </c>
      <c r="AA54" s="20">
        <f t="shared" si="31"/>
        <v>201</v>
      </c>
      <c r="AB54" s="20">
        <f t="shared" si="31"/>
        <v>2095.3000000000002</v>
      </c>
      <c r="AC54" s="20">
        <f>+AB54-O56</f>
        <v>2095.3000000000002</v>
      </c>
      <c r="AD54" s="21">
        <f>+AC54/O54*100</f>
        <v>243.10244807982366</v>
      </c>
      <c r="AE54" s="17"/>
      <c r="AF54" s="60"/>
      <c r="AG54" s="17"/>
      <c r="AH54" s="17"/>
    </row>
    <row r="55" spans="2:35" ht="18" customHeight="1" x14ac:dyDescent="0.2">
      <c r="B55" s="28" t="s">
        <v>64</v>
      </c>
      <c r="C55" s="61">
        <f>+[1]PP!C86</f>
        <v>0</v>
      </c>
      <c r="D55" s="61">
        <f>+[1]PP!D86</f>
        <v>7</v>
      </c>
      <c r="E55" s="61">
        <f>+[1]PP!E86</f>
        <v>7.5</v>
      </c>
      <c r="F55" s="61">
        <f>+[1]PP!F86</f>
        <v>4.9000000000000004</v>
      </c>
      <c r="G55" s="61">
        <f>+[1]PP!G86</f>
        <v>59.2</v>
      </c>
      <c r="H55" s="61">
        <f>+[1]PP!H86</f>
        <v>166.4</v>
      </c>
      <c r="I55" s="61">
        <f>+[1]PP!I86</f>
        <v>131.19999999999999</v>
      </c>
      <c r="J55" s="61">
        <f>+[1]PP!J86</f>
        <v>0</v>
      </c>
      <c r="K55" s="61">
        <f>+[1]PP!K86</f>
        <v>12.2</v>
      </c>
      <c r="L55" s="61">
        <f>+[1]PP!L86</f>
        <v>175.1</v>
      </c>
      <c r="M55" s="61">
        <f>+[1]PP!M86</f>
        <v>153.80000000000001</v>
      </c>
      <c r="N55" s="61">
        <f>+[1]PP!N86</f>
        <v>144.6</v>
      </c>
      <c r="O55" s="25">
        <f>SUM(C55:N55)</f>
        <v>861.9</v>
      </c>
      <c r="P55" s="61">
        <f>+[1]PP!P86</f>
        <v>109.4</v>
      </c>
      <c r="Q55" s="61">
        <f>+[1]PP!Q86</f>
        <v>155.69999999999999</v>
      </c>
      <c r="R55" s="61">
        <f>+[1]PP!R86</f>
        <v>183.8</v>
      </c>
      <c r="S55" s="61">
        <f>+[1]PP!S86</f>
        <v>167.4</v>
      </c>
      <c r="T55" s="61">
        <f>+[1]PP!T86</f>
        <v>173.1</v>
      </c>
      <c r="U55" s="61">
        <f>+[1]PP!U86</f>
        <v>167.9</v>
      </c>
      <c r="V55" s="61">
        <f>+[1]PP!V86</f>
        <v>168.2</v>
      </c>
      <c r="W55" s="61">
        <v>183</v>
      </c>
      <c r="X55" s="61">
        <f>+[1]PP!X86</f>
        <v>185.9</v>
      </c>
      <c r="Y55" s="61">
        <f>+[1]PP!Y86</f>
        <v>174.1</v>
      </c>
      <c r="Z55" s="61">
        <f>+[1]PP!Z86</f>
        <v>225.8</v>
      </c>
      <c r="AA55" s="61">
        <f>+[1]PP!AA86</f>
        <v>201</v>
      </c>
      <c r="AB55" s="61">
        <f>+[1]PP!AB86</f>
        <v>2095.3000000000002</v>
      </c>
      <c r="AC55" s="24">
        <f>+AB55-O58</f>
        <v>2095.3000000000002</v>
      </c>
      <c r="AD55" s="21">
        <f>+AC55/O55*100</f>
        <v>243.10244807982366</v>
      </c>
      <c r="AE55" s="17"/>
      <c r="AF55" s="62"/>
      <c r="AG55" s="17"/>
      <c r="AH55" s="17"/>
    </row>
    <row r="56" spans="2:35" ht="18" customHeight="1" x14ac:dyDescent="0.2">
      <c r="B56" s="22" t="s">
        <v>65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21">
        <f t="shared" ref="O56:O60" si="32">SUM(C56:N56)</f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 t="shared" ref="AB56:AB58" si="33">SUM(P56:AA56)</f>
        <v>0</v>
      </c>
      <c r="AC56" s="63">
        <f t="shared" ref="AC56:AC58" si="34">+AB56-O59</f>
        <v>0</v>
      </c>
      <c r="AD56" s="63">
        <v>0</v>
      </c>
      <c r="AE56" s="17"/>
      <c r="AF56" s="62"/>
      <c r="AG56" s="17"/>
      <c r="AH56" s="17"/>
      <c r="AI56" s="64"/>
    </row>
    <row r="57" spans="2:35" ht="18" customHeight="1" x14ac:dyDescent="0.2">
      <c r="B57" s="22" t="s">
        <v>66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21">
        <f t="shared" si="32"/>
        <v>0</v>
      </c>
      <c r="P57" s="65">
        <f>+[1]PP!P89</f>
        <v>0</v>
      </c>
      <c r="Q57" s="65">
        <f>+[1]PP!Q89</f>
        <v>0</v>
      </c>
      <c r="R57" s="65">
        <f>+[1]PP!R89</f>
        <v>0</v>
      </c>
      <c r="S57" s="65">
        <f>+[1]PP!S89</f>
        <v>0</v>
      </c>
      <c r="T57" s="65">
        <f>+[1]PP!T89</f>
        <v>0</v>
      </c>
      <c r="U57" s="65">
        <f>+[1]PP!U89</f>
        <v>0</v>
      </c>
      <c r="V57" s="65">
        <f>+[1]PP!V89</f>
        <v>53.1</v>
      </c>
      <c r="W57" s="65">
        <f>+[1]PP!W89</f>
        <v>20.9</v>
      </c>
      <c r="X57" s="65">
        <f>+[1]PP!X89</f>
        <v>201.1</v>
      </c>
      <c r="Y57" s="65">
        <f>+[1]PP!Y89</f>
        <v>523.9</v>
      </c>
      <c r="Z57" s="65">
        <f>+[1]PP!Z89</f>
        <v>561.9</v>
      </c>
      <c r="AA57" s="65">
        <f>+[1]PP!AA89</f>
        <v>390.5</v>
      </c>
      <c r="AB57" s="65">
        <f t="shared" si="33"/>
        <v>1751.4</v>
      </c>
      <c r="AC57" s="65">
        <f t="shared" si="34"/>
        <v>289</v>
      </c>
      <c r="AD57" s="65">
        <v>0</v>
      </c>
      <c r="AE57" s="17"/>
      <c r="AF57" s="62"/>
      <c r="AG57" s="17"/>
      <c r="AH57" s="17"/>
      <c r="AI57" s="64"/>
    </row>
    <row r="58" spans="2:35" ht="18" customHeight="1" x14ac:dyDescent="0.2">
      <c r="B58" s="36" t="s">
        <v>67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21">
        <f t="shared" si="32"/>
        <v>0</v>
      </c>
      <c r="P58" s="66">
        <f t="shared" ref="P58:AA58" si="35">+P59</f>
        <v>76.900000000000006</v>
      </c>
      <c r="Q58" s="66">
        <f t="shared" si="35"/>
        <v>56.7</v>
      </c>
      <c r="R58" s="66">
        <f t="shared" si="35"/>
        <v>71.900000000000006</v>
      </c>
      <c r="S58" s="66">
        <f t="shared" si="35"/>
        <v>70.8</v>
      </c>
      <c r="T58" s="66">
        <f t="shared" si="35"/>
        <v>86.1</v>
      </c>
      <c r="U58" s="66">
        <f t="shared" si="35"/>
        <v>86.8</v>
      </c>
      <c r="V58" s="66">
        <f t="shared" si="35"/>
        <v>93.3</v>
      </c>
      <c r="W58" s="66">
        <v>81.5</v>
      </c>
      <c r="X58" s="66">
        <f t="shared" si="35"/>
        <v>83.6</v>
      </c>
      <c r="Y58" s="66">
        <v>86.9</v>
      </c>
      <c r="Z58" s="66">
        <f t="shared" si="35"/>
        <v>83.7</v>
      </c>
      <c r="AA58" s="66">
        <f t="shared" si="35"/>
        <v>84.1</v>
      </c>
      <c r="AB58" s="66">
        <f t="shared" si="33"/>
        <v>962.30000000000007</v>
      </c>
      <c r="AC58" s="66">
        <f t="shared" si="34"/>
        <v>-9700.9</v>
      </c>
      <c r="AD58" s="66">
        <v>0</v>
      </c>
      <c r="AE58" s="17"/>
      <c r="AF58" s="62"/>
      <c r="AG58" s="17"/>
      <c r="AH58" s="17"/>
    </row>
    <row r="59" spans="2:35" ht="18" customHeight="1" x14ac:dyDescent="0.2">
      <c r="B59" s="55" t="s">
        <v>68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8">
        <f t="shared" si="32"/>
        <v>0</v>
      </c>
      <c r="P59" s="67">
        <f>+[1]PP!P91</f>
        <v>76.900000000000006</v>
      </c>
      <c r="Q59" s="67">
        <f>+[1]PP!Q91</f>
        <v>56.7</v>
      </c>
      <c r="R59" s="67">
        <f>+[1]PP!R91</f>
        <v>71.900000000000006</v>
      </c>
      <c r="S59" s="67">
        <f>+[1]PP!S91</f>
        <v>70.8</v>
      </c>
      <c r="T59" s="67">
        <f>+[1]PP!T91</f>
        <v>86.1</v>
      </c>
      <c r="U59" s="67">
        <f>+[1]PP!U91</f>
        <v>86.8</v>
      </c>
      <c r="V59" s="67">
        <f>+[1]PP!V91</f>
        <v>93.3</v>
      </c>
      <c r="W59" s="67">
        <f>+[1]PP!W91</f>
        <v>81.400000000000006</v>
      </c>
      <c r="X59" s="67">
        <f>+[1]PP!X91</f>
        <v>83.6</v>
      </c>
      <c r="Y59" s="67">
        <f>+[1]PP!Y91</f>
        <v>86.8</v>
      </c>
      <c r="Z59" s="67">
        <f>+[1]PP!Z91</f>
        <v>83.7</v>
      </c>
      <c r="AA59" s="67">
        <f>+[1]PP!AA91</f>
        <v>84.1</v>
      </c>
      <c r="AB59" s="67">
        <f>SUM(P59:AA59)</f>
        <v>962.1</v>
      </c>
      <c r="AC59" s="67">
        <f t="shared" ref="AC59:AC101" si="36">+AB59-O59</f>
        <v>962.1</v>
      </c>
      <c r="AD59" s="67">
        <v>0</v>
      </c>
      <c r="AE59" s="17"/>
      <c r="AF59" s="69"/>
      <c r="AG59" s="17"/>
      <c r="AH59" s="17"/>
    </row>
    <row r="60" spans="2:35" ht="18" customHeight="1" x14ac:dyDescent="0.2">
      <c r="B60" s="36" t="s">
        <v>69</v>
      </c>
      <c r="C60" s="20">
        <v>0</v>
      </c>
      <c r="D60" s="20">
        <v>0</v>
      </c>
      <c r="E60" s="20">
        <v>1462.4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1">
        <f t="shared" si="32"/>
        <v>1462.4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f>SUM(P60:AA60)</f>
        <v>0</v>
      </c>
      <c r="AC60" s="70">
        <f t="shared" si="36"/>
        <v>-1462.4</v>
      </c>
      <c r="AD60" s="37">
        <v>0</v>
      </c>
      <c r="AE60" s="17"/>
      <c r="AF60" s="62"/>
      <c r="AG60" s="17"/>
      <c r="AH60" s="17"/>
    </row>
    <row r="61" spans="2:35" ht="18" customHeight="1" x14ac:dyDescent="0.2">
      <c r="B61" s="36" t="s">
        <v>70</v>
      </c>
      <c r="C61" s="20">
        <f>+C62+C65</f>
        <v>5.7</v>
      </c>
      <c r="D61" s="20">
        <f t="shared" ref="D61:AB61" si="37">+D62+D65</f>
        <v>1603.3999999999999</v>
      </c>
      <c r="E61" s="20">
        <f t="shared" si="37"/>
        <v>803.3</v>
      </c>
      <c r="F61" s="20">
        <f t="shared" si="37"/>
        <v>1309.4000000000001</v>
      </c>
      <c r="G61" s="20">
        <f t="shared" si="37"/>
        <v>825</v>
      </c>
      <c r="H61" s="20">
        <f t="shared" si="37"/>
        <v>859.7</v>
      </c>
      <c r="I61" s="20">
        <f t="shared" si="37"/>
        <v>874</v>
      </c>
      <c r="J61" s="20">
        <f t="shared" si="37"/>
        <v>877.2</v>
      </c>
      <c r="K61" s="20">
        <f t="shared" si="37"/>
        <v>0</v>
      </c>
      <c r="L61" s="20">
        <f t="shared" si="37"/>
        <v>1754.8</v>
      </c>
      <c r="M61" s="20">
        <f t="shared" si="37"/>
        <v>0</v>
      </c>
      <c r="N61" s="20">
        <f t="shared" si="37"/>
        <v>1750.7</v>
      </c>
      <c r="O61" s="20">
        <f t="shared" si="37"/>
        <v>10663.199999999999</v>
      </c>
      <c r="P61" s="20">
        <f t="shared" si="37"/>
        <v>0</v>
      </c>
      <c r="Q61" s="20">
        <f t="shared" si="37"/>
        <v>1743.4</v>
      </c>
      <c r="R61" s="20">
        <f t="shared" si="37"/>
        <v>884.1</v>
      </c>
      <c r="S61" s="20">
        <f t="shared" si="37"/>
        <v>858.4</v>
      </c>
      <c r="T61" s="20">
        <f t="shared" si="37"/>
        <v>855.8</v>
      </c>
      <c r="U61" s="20">
        <f t="shared" si="37"/>
        <v>857.1</v>
      </c>
      <c r="V61" s="20">
        <f t="shared" si="37"/>
        <v>887.7</v>
      </c>
      <c r="W61" s="20">
        <f t="shared" si="37"/>
        <v>861.69999999999993</v>
      </c>
      <c r="X61" s="20">
        <f t="shared" si="37"/>
        <v>855.7</v>
      </c>
      <c r="Y61" s="20">
        <f t="shared" si="37"/>
        <v>869.40000000000009</v>
      </c>
      <c r="Z61" s="20">
        <f t="shared" si="37"/>
        <v>0.8</v>
      </c>
      <c r="AA61" s="20">
        <f t="shared" si="37"/>
        <v>1136.8</v>
      </c>
      <c r="AB61" s="20">
        <f t="shared" si="37"/>
        <v>9810.9000000000015</v>
      </c>
      <c r="AC61" s="20">
        <f t="shared" si="36"/>
        <v>-852.29999999999745</v>
      </c>
      <c r="AD61" s="20">
        <f t="shared" ref="AD61:AD70" si="38">+AC61/O61*100</f>
        <v>-7.9929101958136171</v>
      </c>
      <c r="AE61" s="17"/>
      <c r="AF61" s="62"/>
      <c r="AG61" s="17"/>
      <c r="AH61" s="17"/>
    </row>
    <row r="62" spans="2:35" ht="18" customHeight="1" x14ac:dyDescent="0.25">
      <c r="B62" s="71" t="s">
        <v>71</v>
      </c>
      <c r="C62" s="72">
        <f>+C63+C64</f>
        <v>5.7</v>
      </c>
      <c r="D62" s="72">
        <f t="shared" ref="D62:AA62" si="39">+D63+D64</f>
        <v>5.6</v>
      </c>
      <c r="E62" s="72">
        <f t="shared" si="39"/>
        <v>0</v>
      </c>
      <c r="F62" s="72">
        <f t="shared" si="39"/>
        <v>0</v>
      </c>
      <c r="G62" s="72">
        <f t="shared" si="39"/>
        <v>0</v>
      </c>
      <c r="H62" s="72">
        <f t="shared" si="39"/>
        <v>0</v>
      </c>
      <c r="I62" s="72">
        <f t="shared" si="39"/>
        <v>0</v>
      </c>
      <c r="J62" s="72">
        <f t="shared" si="39"/>
        <v>0</v>
      </c>
      <c r="K62" s="72">
        <f t="shared" si="39"/>
        <v>0</v>
      </c>
      <c r="L62" s="72">
        <f t="shared" si="39"/>
        <v>0</v>
      </c>
      <c r="M62" s="72">
        <f t="shared" si="39"/>
        <v>0</v>
      </c>
      <c r="N62" s="72">
        <f t="shared" si="39"/>
        <v>0</v>
      </c>
      <c r="O62" s="72">
        <f t="shared" si="39"/>
        <v>11.3</v>
      </c>
      <c r="P62" s="72">
        <f t="shared" si="39"/>
        <v>0</v>
      </c>
      <c r="Q62" s="72">
        <f t="shared" si="39"/>
        <v>0</v>
      </c>
      <c r="R62" s="72">
        <f t="shared" si="39"/>
        <v>23.7</v>
      </c>
      <c r="S62" s="72">
        <f t="shared" si="39"/>
        <v>1.4</v>
      </c>
      <c r="T62" s="72">
        <f t="shared" si="39"/>
        <v>0</v>
      </c>
      <c r="U62" s="72">
        <f t="shared" si="39"/>
        <v>0</v>
      </c>
      <c r="V62" s="72">
        <f t="shared" si="39"/>
        <v>29.7</v>
      </c>
      <c r="W62" s="72">
        <f t="shared" si="39"/>
        <v>3.3</v>
      </c>
      <c r="X62" s="72">
        <f t="shared" si="39"/>
        <v>1.6</v>
      </c>
      <c r="Y62" s="72">
        <f t="shared" si="39"/>
        <v>22.2</v>
      </c>
      <c r="Z62" s="72">
        <f t="shared" si="39"/>
        <v>0.8</v>
      </c>
      <c r="AA62" s="72">
        <f t="shared" si="39"/>
        <v>1136.8</v>
      </c>
      <c r="AB62" s="72">
        <f>+AB63+AB64</f>
        <v>1219.5</v>
      </c>
      <c r="AC62" s="24">
        <f t="shared" si="36"/>
        <v>1208.2</v>
      </c>
      <c r="AD62" s="24">
        <f t="shared" si="38"/>
        <v>10692.035398230088</v>
      </c>
      <c r="AE62" s="17"/>
      <c r="AF62" s="18"/>
      <c r="AG62" s="17"/>
      <c r="AH62" s="17"/>
    </row>
    <row r="63" spans="2:35" ht="18" customHeight="1" x14ac:dyDescent="0.25">
      <c r="B63" s="73" t="s">
        <v>72</v>
      </c>
      <c r="C63" s="24">
        <f>+[1]PP!C97</f>
        <v>5.7</v>
      </c>
      <c r="D63" s="24">
        <f>+[1]PP!D97</f>
        <v>5.6</v>
      </c>
      <c r="E63" s="24">
        <f>+[1]PP!E97</f>
        <v>0</v>
      </c>
      <c r="F63" s="24">
        <f>+[1]PP!F97</f>
        <v>0</v>
      </c>
      <c r="G63" s="24">
        <f>+[1]PP!G97</f>
        <v>0</v>
      </c>
      <c r="H63" s="24">
        <f>+[1]PP!H97</f>
        <v>0</v>
      </c>
      <c r="I63" s="24">
        <f>+[1]PP!I97</f>
        <v>0</v>
      </c>
      <c r="J63" s="24">
        <f>+[1]PP!J97</f>
        <v>0</v>
      </c>
      <c r="K63" s="24">
        <f>+[1]PP!K97</f>
        <v>0</v>
      </c>
      <c r="L63" s="24">
        <f>+[1]PP!L97</f>
        <v>0</v>
      </c>
      <c r="M63" s="24">
        <f>+[1]PP!M97</f>
        <v>0</v>
      </c>
      <c r="N63" s="24">
        <f>+[1]PP!N97</f>
        <v>0</v>
      </c>
      <c r="O63" s="25">
        <f t="shared" ref="O63:O65" si="40">SUM(C63:N63)</f>
        <v>11.3</v>
      </c>
      <c r="P63" s="24">
        <f>+[1]PP!P97</f>
        <v>0</v>
      </c>
      <c r="Q63" s="24">
        <f>+[1]PP!Q97</f>
        <v>0</v>
      </c>
      <c r="R63" s="24">
        <f>+[1]PP!R97</f>
        <v>23.7</v>
      </c>
      <c r="S63" s="24">
        <f>+[1]PP!S97</f>
        <v>1.4</v>
      </c>
      <c r="T63" s="24">
        <f>+[1]PP!T97</f>
        <v>0</v>
      </c>
      <c r="U63" s="24">
        <f>+[1]PP!U97</f>
        <v>0</v>
      </c>
      <c r="V63" s="24">
        <f>+[1]PP!V97</f>
        <v>29.7</v>
      </c>
      <c r="W63" s="24">
        <f>+[1]PP!W97</f>
        <v>3.3</v>
      </c>
      <c r="X63" s="24">
        <f>+[1]PP!X97</f>
        <v>1.6</v>
      </c>
      <c r="Y63" s="24">
        <f>+[1]PP!Y97</f>
        <v>22.2</v>
      </c>
      <c r="Z63" s="24">
        <f>+[1]PP!Z97</f>
        <v>0.8</v>
      </c>
      <c r="AA63" s="24">
        <f>+[1]PP!AA97</f>
        <v>0</v>
      </c>
      <c r="AB63" s="24">
        <f t="shared" ref="AB63:AB65" si="41">SUM(P63:AA63)</f>
        <v>82.699999999999989</v>
      </c>
      <c r="AC63" s="24">
        <f t="shared" si="36"/>
        <v>71.399999999999991</v>
      </c>
      <c r="AD63" s="24">
        <f t="shared" si="38"/>
        <v>631.85840707964587</v>
      </c>
      <c r="AE63" s="17"/>
      <c r="AF63" s="18"/>
      <c r="AG63" s="17"/>
      <c r="AH63" s="17"/>
    </row>
    <row r="64" spans="2:35" ht="18" customHeight="1" x14ac:dyDescent="0.25">
      <c r="B64" s="73" t="s">
        <v>73</v>
      </c>
      <c r="C64" s="24">
        <f>+[1]PP!C98</f>
        <v>0</v>
      </c>
      <c r="D64" s="24">
        <f>+[1]PP!D98</f>
        <v>0</v>
      </c>
      <c r="E64" s="24">
        <f>+[1]PP!E98</f>
        <v>0</v>
      </c>
      <c r="F64" s="24">
        <f>+[1]PP!F98</f>
        <v>0</v>
      </c>
      <c r="G64" s="24">
        <f>+[1]PP!G98</f>
        <v>0</v>
      </c>
      <c r="H64" s="24">
        <f>+[1]PP!H98</f>
        <v>0</v>
      </c>
      <c r="I64" s="24">
        <f>+[1]PP!I98</f>
        <v>0</v>
      </c>
      <c r="J64" s="24">
        <f>+[1]PP!J98</f>
        <v>0</v>
      </c>
      <c r="K64" s="24">
        <f>+[1]PP!K98</f>
        <v>0</v>
      </c>
      <c r="L64" s="24">
        <f>+[1]PP!L98</f>
        <v>0</v>
      </c>
      <c r="M64" s="24">
        <f>+[1]PP!M98</f>
        <v>0</v>
      </c>
      <c r="N64" s="24">
        <f>+[1]PP!N98</f>
        <v>0</v>
      </c>
      <c r="O64" s="25">
        <f t="shared" si="40"/>
        <v>0</v>
      </c>
      <c r="P64" s="24">
        <f>+[1]PP!P98</f>
        <v>0</v>
      </c>
      <c r="Q64" s="24">
        <f>+[1]PP!Q98</f>
        <v>0</v>
      </c>
      <c r="R64" s="24">
        <f>+[1]PP!R98</f>
        <v>0</v>
      </c>
      <c r="S64" s="24">
        <f>+[1]PP!S98</f>
        <v>0</v>
      </c>
      <c r="T64" s="24">
        <f>+[1]PP!T98</f>
        <v>0</v>
      </c>
      <c r="U64" s="24">
        <f>+[1]PP!U98</f>
        <v>0</v>
      </c>
      <c r="V64" s="24">
        <f>+[1]PP!V98</f>
        <v>0</v>
      </c>
      <c r="W64" s="24">
        <f>+[1]PP!W98</f>
        <v>0</v>
      </c>
      <c r="X64" s="24">
        <f>+[1]PP!X98</f>
        <v>0</v>
      </c>
      <c r="Y64" s="24">
        <f>+[1]PP!Y98</f>
        <v>0</v>
      </c>
      <c r="Z64" s="24">
        <f>+[1]PP!Z98</f>
        <v>0</v>
      </c>
      <c r="AA64" s="24">
        <f>+[1]PP!AA98</f>
        <v>1136.8</v>
      </c>
      <c r="AB64" s="24">
        <f t="shared" si="41"/>
        <v>1136.8</v>
      </c>
      <c r="AC64" s="24">
        <f t="shared" si="36"/>
        <v>1136.8</v>
      </c>
      <c r="AD64" s="33">
        <v>0</v>
      </c>
      <c r="AE64" s="17"/>
      <c r="AF64" s="18"/>
      <c r="AG64" s="17"/>
      <c r="AH64" s="17"/>
    </row>
    <row r="65" spans="2:34" ht="18" customHeight="1" x14ac:dyDescent="0.25">
      <c r="B65" s="74" t="s">
        <v>74</v>
      </c>
      <c r="C65" s="24">
        <f>+[1]PP!C99</f>
        <v>0</v>
      </c>
      <c r="D65" s="24">
        <f>+[1]PP!D99</f>
        <v>1597.8</v>
      </c>
      <c r="E65" s="24">
        <f>+[1]PP!E99</f>
        <v>803.3</v>
      </c>
      <c r="F65" s="24">
        <f>+[1]PP!F99</f>
        <v>1309.4000000000001</v>
      </c>
      <c r="G65" s="24">
        <f>+[1]PP!G99</f>
        <v>825</v>
      </c>
      <c r="H65" s="24">
        <f>+[1]PP!H99</f>
        <v>859.7</v>
      </c>
      <c r="I65" s="24">
        <f>+[1]PP!I99</f>
        <v>874</v>
      </c>
      <c r="J65" s="24">
        <f>+[1]PP!J99</f>
        <v>877.2</v>
      </c>
      <c r="K65" s="24">
        <f>+[1]PP!K99</f>
        <v>0</v>
      </c>
      <c r="L65" s="24">
        <f>+[1]PP!L99</f>
        <v>1754.8</v>
      </c>
      <c r="M65" s="24">
        <f>+[1]PP!M99</f>
        <v>0</v>
      </c>
      <c r="N65" s="24">
        <f>+[1]PP!N99</f>
        <v>1750.7</v>
      </c>
      <c r="O65" s="25">
        <f t="shared" si="40"/>
        <v>10651.9</v>
      </c>
      <c r="P65" s="24">
        <f>+[1]PP!P99</f>
        <v>0</v>
      </c>
      <c r="Q65" s="24">
        <f>+[1]PP!Q99</f>
        <v>1743.4</v>
      </c>
      <c r="R65" s="24">
        <f>+[1]PP!R99</f>
        <v>860.4</v>
      </c>
      <c r="S65" s="24">
        <f>+[1]PP!S99</f>
        <v>857</v>
      </c>
      <c r="T65" s="24">
        <f>+[1]PP!T99</f>
        <v>855.8</v>
      </c>
      <c r="U65" s="24">
        <f>+[1]PP!U99</f>
        <v>857.1</v>
      </c>
      <c r="V65" s="24">
        <f>+[1]PP!V99</f>
        <v>858</v>
      </c>
      <c r="W65" s="24">
        <f>+[1]PP!W99</f>
        <v>858.4</v>
      </c>
      <c r="X65" s="24">
        <f>+[1]PP!X99</f>
        <v>854.1</v>
      </c>
      <c r="Y65" s="24">
        <f>+[1]PP!Y99</f>
        <v>847.2</v>
      </c>
      <c r="Z65" s="24">
        <f>+[1]PP!Z99</f>
        <v>0</v>
      </c>
      <c r="AA65" s="24">
        <f>+[1]PP!AA99</f>
        <v>0</v>
      </c>
      <c r="AB65" s="24">
        <f t="shared" si="41"/>
        <v>8591.4000000000015</v>
      </c>
      <c r="AC65" s="24">
        <f t="shared" si="36"/>
        <v>-2060.4999999999982</v>
      </c>
      <c r="AD65" s="24">
        <f t="shared" si="38"/>
        <v>-19.343966804044332</v>
      </c>
      <c r="AE65" s="17"/>
      <c r="AF65" s="18"/>
      <c r="AG65" s="17"/>
      <c r="AH65" s="17"/>
    </row>
    <row r="66" spans="2:34" ht="21" customHeight="1" thickBot="1" x14ac:dyDescent="0.25">
      <c r="B66" s="75" t="s">
        <v>75</v>
      </c>
      <c r="C66" s="76">
        <f t="shared" ref="C66:AB66" si="42">+C61+C8</f>
        <v>2571.2999999999997</v>
      </c>
      <c r="D66" s="76">
        <f t="shared" si="42"/>
        <v>3470</v>
      </c>
      <c r="E66" s="76">
        <f t="shared" si="42"/>
        <v>4790.8999999999996</v>
      </c>
      <c r="F66" s="76">
        <f t="shared" si="42"/>
        <v>13692</v>
      </c>
      <c r="G66" s="76">
        <f t="shared" si="42"/>
        <v>1779.4</v>
      </c>
      <c r="H66" s="76">
        <f t="shared" si="42"/>
        <v>2492.7000000000003</v>
      </c>
      <c r="I66" s="76">
        <f t="shared" si="42"/>
        <v>3070.3999999999996</v>
      </c>
      <c r="J66" s="76">
        <f t="shared" si="42"/>
        <v>7503</v>
      </c>
      <c r="K66" s="76">
        <f t="shared" si="42"/>
        <v>11129</v>
      </c>
      <c r="L66" s="76">
        <f t="shared" si="42"/>
        <v>3133.3</v>
      </c>
      <c r="M66" s="76">
        <f t="shared" si="42"/>
        <v>1487.8</v>
      </c>
      <c r="N66" s="76">
        <f t="shared" si="42"/>
        <v>4170.6000000000004</v>
      </c>
      <c r="O66" s="76">
        <f t="shared" si="42"/>
        <v>59290.399999999994</v>
      </c>
      <c r="P66" s="76">
        <f t="shared" si="42"/>
        <v>3224.7000000000007</v>
      </c>
      <c r="Q66" s="76">
        <f t="shared" si="42"/>
        <v>3277.4</v>
      </c>
      <c r="R66" s="76">
        <f t="shared" si="42"/>
        <v>2982.7</v>
      </c>
      <c r="S66" s="76">
        <f t="shared" si="42"/>
        <v>2421.2999999999997</v>
      </c>
      <c r="T66" s="76">
        <f t="shared" si="42"/>
        <v>2716.1</v>
      </c>
      <c r="U66" s="76">
        <f t="shared" si="42"/>
        <v>3506.4999999999995</v>
      </c>
      <c r="V66" s="76">
        <f t="shared" si="42"/>
        <v>3032.8999999999996</v>
      </c>
      <c r="W66" s="76">
        <f t="shared" si="42"/>
        <v>3355.4</v>
      </c>
      <c r="X66" s="76">
        <f t="shared" si="42"/>
        <v>3820.3</v>
      </c>
      <c r="Y66" s="76">
        <f t="shared" si="42"/>
        <v>3485.5</v>
      </c>
      <c r="Z66" s="76">
        <f t="shared" si="42"/>
        <v>5195.2</v>
      </c>
      <c r="AA66" s="76">
        <f t="shared" si="42"/>
        <v>3882.3</v>
      </c>
      <c r="AB66" s="76">
        <f t="shared" si="42"/>
        <v>40900.300000000003</v>
      </c>
      <c r="AC66" s="76">
        <f t="shared" si="36"/>
        <v>-18390.099999999991</v>
      </c>
      <c r="AD66" s="77">
        <f t="shared" si="38"/>
        <v>-31.016994319485097</v>
      </c>
      <c r="AE66" s="17"/>
      <c r="AF66" s="18"/>
      <c r="AG66" s="17"/>
      <c r="AH66" s="17"/>
    </row>
    <row r="67" spans="2:34" ht="18" customHeight="1" thickTop="1" x14ac:dyDescent="0.2">
      <c r="B67" s="19" t="s">
        <v>76</v>
      </c>
      <c r="C67" s="20">
        <f>+[1]PP!C101</f>
        <v>224.6</v>
      </c>
      <c r="D67" s="20">
        <f>+[1]PP!D101</f>
        <v>2.4</v>
      </c>
      <c r="E67" s="20">
        <f>+[1]PP!E101</f>
        <v>108.6</v>
      </c>
      <c r="F67" s="20">
        <f>+[1]PP!F101</f>
        <v>80.099999999999994</v>
      </c>
      <c r="G67" s="21">
        <f>+[1]PP!G101</f>
        <v>38.700000000000003</v>
      </c>
      <c r="H67" s="21">
        <f>+[1]PP!H101</f>
        <v>69.5</v>
      </c>
      <c r="I67" s="21">
        <f>+[1]PP!I101</f>
        <v>23.9</v>
      </c>
      <c r="J67" s="21">
        <f>+[1]PP!J101</f>
        <v>790</v>
      </c>
      <c r="K67" s="21">
        <f>+[1]PP!K101</f>
        <v>0.8</v>
      </c>
      <c r="L67" s="21">
        <f>+[1]PP!L101</f>
        <v>16.399999999999999</v>
      </c>
      <c r="M67" s="21">
        <v>0</v>
      </c>
      <c r="N67" s="21">
        <v>138.80000000000001</v>
      </c>
      <c r="O67" s="21">
        <f>+[1]PP!O101</f>
        <v>1493.8000000000002</v>
      </c>
      <c r="P67" s="20">
        <f>+[1]PP!P101</f>
        <v>108.6</v>
      </c>
      <c r="Q67" s="20">
        <f>+[1]PP!Q101</f>
        <v>6</v>
      </c>
      <c r="R67" s="20">
        <f>+[1]PP!R101</f>
        <v>12.2</v>
      </c>
      <c r="S67" s="20">
        <f>+[1]PP!S101</f>
        <v>47.7</v>
      </c>
      <c r="T67" s="20">
        <f>+[1]PP!T101</f>
        <v>1.4</v>
      </c>
      <c r="U67" s="20">
        <f>+[1]PP!U101</f>
        <v>14.3</v>
      </c>
      <c r="V67" s="20">
        <f>+[1]PP!V101</f>
        <v>149.9</v>
      </c>
      <c r="W67" s="20">
        <f>+[1]PP!W101</f>
        <v>78.8</v>
      </c>
      <c r="X67" s="20">
        <f>+[1]PP!X101</f>
        <v>0.1</v>
      </c>
      <c r="Y67" s="20">
        <f>+[1]PP!Y101</f>
        <v>17.7</v>
      </c>
      <c r="Z67" s="20">
        <f>+[1]PP!Z101</f>
        <v>87</v>
      </c>
      <c r="AA67" s="20">
        <f>+[1]PP!AA101</f>
        <v>372.2</v>
      </c>
      <c r="AB67" s="20">
        <f>SUM(P67:AA67)</f>
        <v>895.90000000000009</v>
      </c>
      <c r="AC67" s="20">
        <f t="shared" si="36"/>
        <v>-597.90000000000009</v>
      </c>
      <c r="AD67" s="21">
        <f t="shared" si="38"/>
        <v>-40.025438479046727</v>
      </c>
      <c r="AE67" s="17"/>
      <c r="AF67" s="18"/>
      <c r="AG67" s="17"/>
      <c r="AH67" s="17"/>
    </row>
    <row r="68" spans="2:34" ht="18" customHeight="1" x14ac:dyDescent="0.2">
      <c r="B68" s="19" t="s">
        <v>77</v>
      </c>
      <c r="C68" s="78">
        <f>+C72+C69+C86</f>
        <v>137086.49999999997</v>
      </c>
      <c r="D68" s="78">
        <f t="shared" ref="D68:AB68" si="43">+D72+D69+D86</f>
        <v>4550.6000000000004</v>
      </c>
      <c r="E68" s="78">
        <f t="shared" si="43"/>
        <v>17661.099999999999</v>
      </c>
      <c r="F68" s="78">
        <f t="shared" si="43"/>
        <v>660.9</v>
      </c>
      <c r="G68" s="78">
        <f t="shared" si="43"/>
        <v>48785.9</v>
      </c>
      <c r="H68" s="78">
        <f t="shared" si="43"/>
        <v>40429.1</v>
      </c>
      <c r="I68" s="78">
        <f t="shared" si="43"/>
        <v>45177.599999999999</v>
      </c>
      <c r="J68" s="78">
        <f t="shared" si="43"/>
        <v>7406.2</v>
      </c>
      <c r="K68" s="78">
        <f t="shared" si="43"/>
        <v>223806.7</v>
      </c>
      <c r="L68" s="78">
        <f t="shared" si="43"/>
        <v>391.29999999999995</v>
      </c>
      <c r="M68" s="78">
        <f t="shared" si="43"/>
        <v>29332.3</v>
      </c>
      <c r="N68" s="78">
        <f t="shared" si="43"/>
        <v>50120.4</v>
      </c>
      <c r="O68" s="78">
        <f t="shared" si="43"/>
        <v>605408.59999999986</v>
      </c>
      <c r="P68" s="78">
        <f t="shared" si="43"/>
        <v>148892.4</v>
      </c>
      <c r="Q68" s="78">
        <f t="shared" si="43"/>
        <v>9276</v>
      </c>
      <c r="R68" s="78">
        <f t="shared" si="43"/>
        <v>2035.5</v>
      </c>
      <c r="S68" s="78">
        <f t="shared" si="43"/>
        <v>6166.7</v>
      </c>
      <c r="T68" s="78">
        <f t="shared" si="43"/>
        <v>266.3</v>
      </c>
      <c r="U68" s="78">
        <f t="shared" si="43"/>
        <v>24674.200000000004</v>
      </c>
      <c r="V68" s="78">
        <f t="shared" si="43"/>
        <v>13591.3</v>
      </c>
      <c r="W68" s="78">
        <f t="shared" si="43"/>
        <v>521.40000000000009</v>
      </c>
      <c r="X68" s="78">
        <f t="shared" si="43"/>
        <v>1582.9</v>
      </c>
      <c r="Y68" s="78">
        <f t="shared" si="43"/>
        <v>2107.5</v>
      </c>
      <c r="Z68" s="78">
        <f t="shared" si="43"/>
        <v>826.5</v>
      </c>
      <c r="AA68" s="78">
        <f t="shared" si="43"/>
        <v>19695.5</v>
      </c>
      <c r="AB68" s="78">
        <f t="shared" si="43"/>
        <v>229636.2</v>
      </c>
      <c r="AC68" s="78">
        <f t="shared" si="36"/>
        <v>-375772.39999999985</v>
      </c>
      <c r="AD68" s="79">
        <f t="shared" si="38"/>
        <v>-62.069220688308683</v>
      </c>
      <c r="AE68" s="17"/>
      <c r="AF68" s="18"/>
    </row>
    <row r="69" spans="2:34" ht="18" customHeight="1" x14ac:dyDescent="0.2">
      <c r="B69" s="80" t="s">
        <v>78</v>
      </c>
      <c r="C69" s="81">
        <f>+C70+C71</f>
        <v>0</v>
      </c>
      <c r="D69" s="81">
        <f t="shared" ref="D69:O69" si="44">+D70+D71</f>
        <v>31.8</v>
      </c>
      <c r="E69" s="81">
        <f t="shared" si="44"/>
        <v>0</v>
      </c>
      <c r="F69" s="81">
        <f t="shared" si="44"/>
        <v>0</v>
      </c>
      <c r="G69" s="81">
        <f t="shared" si="44"/>
        <v>0</v>
      </c>
      <c r="H69" s="81">
        <f t="shared" si="44"/>
        <v>0</v>
      </c>
      <c r="I69" s="81">
        <f t="shared" si="44"/>
        <v>49.1</v>
      </c>
      <c r="J69" s="81">
        <f t="shared" si="44"/>
        <v>0</v>
      </c>
      <c r="K69" s="81">
        <f t="shared" si="44"/>
        <v>32</v>
      </c>
      <c r="L69" s="81">
        <f t="shared" si="44"/>
        <v>31.4</v>
      </c>
      <c r="M69" s="81">
        <f t="shared" si="44"/>
        <v>0</v>
      </c>
      <c r="N69" s="81">
        <f t="shared" si="44"/>
        <v>124.4</v>
      </c>
      <c r="O69" s="81">
        <f t="shared" si="44"/>
        <v>268.70000000000005</v>
      </c>
      <c r="P69" s="81">
        <f>+P70+P71</f>
        <v>0</v>
      </c>
      <c r="Q69" s="81">
        <f t="shared" ref="Q69:AA69" si="45">+Q70+Q71</f>
        <v>36.1</v>
      </c>
      <c r="R69" s="81">
        <f t="shared" si="45"/>
        <v>43.4</v>
      </c>
      <c r="S69" s="81">
        <f t="shared" si="45"/>
        <v>0</v>
      </c>
      <c r="T69" s="81">
        <f t="shared" si="45"/>
        <v>116.9</v>
      </c>
      <c r="U69" s="81">
        <f t="shared" si="45"/>
        <v>8.4</v>
      </c>
      <c r="V69" s="81">
        <f t="shared" si="45"/>
        <v>0</v>
      </c>
      <c r="W69" s="81">
        <f t="shared" si="45"/>
        <v>200.8</v>
      </c>
      <c r="X69" s="81">
        <f t="shared" si="45"/>
        <v>29.5</v>
      </c>
      <c r="Y69" s="81">
        <f t="shared" si="45"/>
        <v>126</v>
      </c>
      <c r="Z69" s="81">
        <f t="shared" si="45"/>
        <v>0</v>
      </c>
      <c r="AA69" s="81">
        <f t="shared" si="45"/>
        <v>0</v>
      </c>
      <c r="AB69" s="81">
        <f>+AB70+AB71</f>
        <v>561.1</v>
      </c>
      <c r="AC69" s="81">
        <f t="shared" si="36"/>
        <v>292.39999999999998</v>
      </c>
      <c r="AD69" s="82">
        <f t="shared" si="38"/>
        <v>108.82024562709339</v>
      </c>
      <c r="AE69" s="17"/>
      <c r="AF69" s="18"/>
    </row>
    <row r="70" spans="2:34" ht="18" customHeight="1" x14ac:dyDescent="0.2">
      <c r="B70" s="83" t="s">
        <v>79</v>
      </c>
      <c r="C70" s="84">
        <f>+[1]PP!C104</f>
        <v>0</v>
      </c>
      <c r="D70" s="84">
        <f>+[1]PP!D104</f>
        <v>31.8</v>
      </c>
      <c r="E70" s="84">
        <f>+[1]PP!E104</f>
        <v>0</v>
      </c>
      <c r="F70" s="84">
        <f>+[1]PP!F104</f>
        <v>0</v>
      </c>
      <c r="G70" s="85">
        <f>+[1]PP!G104</f>
        <v>0</v>
      </c>
      <c r="H70" s="85">
        <f>+[1]PP!H104</f>
        <v>0</v>
      </c>
      <c r="I70" s="85">
        <f>+[1]PP!I104</f>
        <v>49.1</v>
      </c>
      <c r="J70" s="85">
        <f>+[1]PP!J104</f>
        <v>0</v>
      </c>
      <c r="K70" s="85">
        <f>+[1]PP!K104</f>
        <v>32</v>
      </c>
      <c r="L70" s="85">
        <f>+[1]PP!L104</f>
        <v>31.4</v>
      </c>
      <c r="M70" s="85">
        <f>+[1]PP!M104</f>
        <v>0</v>
      </c>
      <c r="N70" s="85">
        <f>+[1]PP!N104</f>
        <v>124.4</v>
      </c>
      <c r="O70" s="85">
        <f>SUM(C70:N70)</f>
        <v>268.70000000000005</v>
      </c>
      <c r="P70" s="84">
        <f>+[1]PP!P104</f>
        <v>0</v>
      </c>
      <c r="Q70" s="84">
        <f>+[1]PP!Q104</f>
        <v>36.1</v>
      </c>
      <c r="R70" s="84">
        <f>+[1]PP!R104</f>
        <v>43.4</v>
      </c>
      <c r="S70" s="84">
        <f>+[1]PP!S104</f>
        <v>0</v>
      </c>
      <c r="T70" s="84">
        <f>+[1]PP!T104</f>
        <v>116.9</v>
      </c>
      <c r="U70" s="84">
        <f>+[1]PP!U104</f>
        <v>8.4</v>
      </c>
      <c r="V70" s="84">
        <f>+[1]PP!V104</f>
        <v>0</v>
      </c>
      <c r="W70" s="84">
        <f>+[1]PP!W104</f>
        <v>66</v>
      </c>
      <c r="X70" s="84">
        <f>+[1]PP!X104</f>
        <v>29.5</v>
      </c>
      <c r="Y70" s="84">
        <f>+[1]PP!Y104</f>
        <v>126</v>
      </c>
      <c r="Z70" s="84">
        <f>+[1]PP!Z104</f>
        <v>0</v>
      </c>
      <c r="AA70" s="84">
        <f>+[1]PP!AA104</f>
        <v>0</v>
      </c>
      <c r="AB70" s="84">
        <f>SUM(P70:AA70)</f>
        <v>426.3</v>
      </c>
      <c r="AC70" s="84">
        <f t="shared" si="36"/>
        <v>157.59999999999997</v>
      </c>
      <c r="AD70" s="85">
        <f t="shared" si="38"/>
        <v>58.65277260885744</v>
      </c>
      <c r="AE70" s="17"/>
      <c r="AF70" s="18"/>
    </row>
    <row r="71" spans="2:34" ht="18" customHeight="1" x14ac:dyDescent="0.25">
      <c r="B71" s="86" t="s">
        <v>80</v>
      </c>
      <c r="C71" s="84">
        <f>+[1]PP!C105</f>
        <v>0</v>
      </c>
      <c r="D71" s="84">
        <f>+[1]PP!D105</f>
        <v>0</v>
      </c>
      <c r="E71" s="84">
        <f>+[1]PP!E105</f>
        <v>0</v>
      </c>
      <c r="F71" s="84">
        <f>+[1]PP!F105</f>
        <v>0</v>
      </c>
      <c r="G71" s="85">
        <f>+[1]PP!G105</f>
        <v>0</v>
      </c>
      <c r="H71" s="85">
        <f>+[1]PP!H105</f>
        <v>0</v>
      </c>
      <c r="I71" s="85">
        <f>+[1]PP!I105</f>
        <v>0</v>
      </c>
      <c r="J71" s="85">
        <f>+[1]PP!J105</f>
        <v>0</v>
      </c>
      <c r="K71" s="85">
        <f>+[1]PP!K105</f>
        <v>0</v>
      </c>
      <c r="L71" s="85">
        <f>+[1]PP!L105</f>
        <v>0</v>
      </c>
      <c r="M71" s="85">
        <f>+[1]PP!M105</f>
        <v>0</v>
      </c>
      <c r="N71" s="85">
        <f>+[1]PP!N105</f>
        <v>0</v>
      </c>
      <c r="O71" s="85">
        <f>SUM(C71:N71)</f>
        <v>0</v>
      </c>
      <c r="P71" s="84">
        <f>+[1]PP!P105</f>
        <v>0</v>
      </c>
      <c r="Q71" s="84">
        <f>+[1]PP!Q105</f>
        <v>0</v>
      </c>
      <c r="R71" s="84">
        <f>+[1]PP!R105</f>
        <v>0</v>
      </c>
      <c r="S71" s="84">
        <f>+[1]PP!S105</f>
        <v>0</v>
      </c>
      <c r="T71" s="84">
        <f>+[1]PP!T105</f>
        <v>0</v>
      </c>
      <c r="U71" s="84">
        <f>+[1]PP!U105</f>
        <v>0</v>
      </c>
      <c r="V71" s="84">
        <f>+[1]PP!V105</f>
        <v>0</v>
      </c>
      <c r="W71" s="84">
        <f>+[1]PP!W105</f>
        <v>134.80000000000001</v>
      </c>
      <c r="X71" s="84">
        <f>+[1]PP!X105</f>
        <v>0</v>
      </c>
      <c r="Y71" s="84">
        <f>+[1]PP!Y105</f>
        <v>0</v>
      </c>
      <c r="Z71" s="84">
        <f>+[1]PP!Z105</f>
        <v>0</v>
      </c>
      <c r="AA71" s="84">
        <f>+[1]PP!AA105</f>
        <v>0</v>
      </c>
      <c r="AB71" s="84">
        <f>SUM(P71:AA71)</f>
        <v>134.80000000000001</v>
      </c>
      <c r="AC71" s="84">
        <f t="shared" si="36"/>
        <v>134.80000000000001</v>
      </c>
      <c r="AD71" s="34">
        <v>0</v>
      </c>
      <c r="AE71" s="17"/>
      <c r="AF71" s="18"/>
    </row>
    <row r="72" spans="2:34" ht="18" customHeight="1" x14ac:dyDescent="0.2">
      <c r="B72" s="80" t="s">
        <v>81</v>
      </c>
      <c r="C72" s="81">
        <f t="shared" ref="C72:AA72" si="46">+C73+C75</f>
        <v>136944.19999999998</v>
      </c>
      <c r="D72" s="81">
        <f t="shared" si="46"/>
        <v>4381.8</v>
      </c>
      <c r="E72" s="81">
        <f t="shared" si="46"/>
        <v>17163.099999999999</v>
      </c>
      <c r="F72" s="81">
        <f t="shared" si="46"/>
        <v>660.9</v>
      </c>
      <c r="G72" s="81">
        <f t="shared" si="46"/>
        <v>48062.9</v>
      </c>
      <c r="H72" s="81">
        <f t="shared" si="46"/>
        <v>40429.1</v>
      </c>
      <c r="I72" s="81">
        <f t="shared" si="46"/>
        <v>44985.8</v>
      </c>
      <c r="J72" s="81">
        <f t="shared" si="46"/>
        <v>7110.8</v>
      </c>
      <c r="K72" s="81">
        <f t="shared" si="46"/>
        <v>221913.1</v>
      </c>
      <c r="L72" s="81">
        <f t="shared" si="46"/>
        <v>359.9</v>
      </c>
      <c r="M72" s="81">
        <f t="shared" si="46"/>
        <v>29332.3</v>
      </c>
      <c r="N72" s="81">
        <f t="shared" si="46"/>
        <v>48123.3</v>
      </c>
      <c r="O72" s="81">
        <f t="shared" si="46"/>
        <v>599467.19999999995</v>
      </c>
      <c r="P72" s="81">
        <f t="shared" si="46"/>
        <v>144914.1</v>
      </c>
      <c r="Q72" s="81">
        <f t="shared" si="46"/>
        <v>7149.4000000000005</v>
      </c>
      <c r="R72" s="81">
        <f t="shared" si="46"/>
        <v>1992.1</v>
      </c>
      <c r="S72" s="81">
        <f t="shared" si="46"/>
        <v>5016.2</v>
      </c>
      <c r="T72" s="81">
        <f t="shared" si="46"/>
        <v>149.4</v>
      </c>
      <c r="U72" s="81">
        <f t="shared" si="46"/>
        <v>24527.9</v>
      </c>
      <c r="V72" s="81">
        <f t="shared" si="46"/>
        <v>13591.3</v>
      </c>
      <c r="W72" s="81">
        <f t="shared" si="46"/>
        <v>320.60000000000002</v>
      </c>
      <c r="X72" s="81">
        <f t="shared" si="46"/>
        <v>1553.4</v>
      </c>
      <c r="Y72" s="81">
        <f t="shared" si="46"/>
        <v>1981.5</v>
      </c>
      <c r="Z72" s="81">
        <f t="shared" si="46"/>
        <v>826.5</v>
      </c>
      <c r="AA72" s="81">
        <f t="shared" si="46"/>
        <v>19695.5</v>
      </c>
      <c r="AB72" s="81">
        <f>+AB73+AB75</f>
        <v>221717.9</v>
      </c>
      <c r="AC72" s="81">
        <f t="shared" si="36"/>
        <v>-377749.29999999993</v>
      </c>
      <c r="AD72" s="85">
        <f>+AC72/O72*100</f>
        <v>-63.014173252514894</v>
      </c>
      <c r="AE72" s="17"/>
      <c r="AF72" s="18"/>
    </row>
    <row r="73" spans="2:34" ht="18" customHeight="1" x14ac:dyDescent="0.2">
      <c r="B73" s="87" t="s">
        <v>82</v>
      </c>
      <c r="C73" s="88">
        <f t="shared" ref="C73:AB73" si="47">+C74</f>
        <v>0</v>
      </c>
      <c r="D73" s="88">
        <f t="shared" si="47"/>
        <v>0</v>
      </c>
      <c r="E73" s="88">
        <f t="shared" si="47"/>
        <v>0</v>
      </c>
      <c r="F73" s="88">
        <f t="shared" si="47"/>
        <v>0</v>
      </c>
      <c r="G73" s="88">
        <f t="shared" si="47"/>
        <v>0</v>
      </c>
      <c r="H73" s="88">
        <f t="shared" si="47"/>
        <v>0</v>
      </c>
      <c r="I73" s="88">
        <f t="shared" si="47"/>
        <v>0</v>
      </c>
      <c r="J73" s="88">
        <f t="shared" si="47"/>
        <v>0</v>
      </c>
      <c r="K73" s="88">
        <f t="shared" si="47"/>
        <v>0</v>
      </c>
      <c r="L73" s="88">
        <f t="shared" si="47"/>
        <v>0</v>
      </c>
      <c r="M73" s="88">
        <f t="shared" si="47"/>
        <v>0</v>
      </c>
      <c r="N73" s="88">
        <f t="shared" si="47"/>
        <v>0</v>
      </c>
      <c r="O73" s="88">
        <f t="shared" si="47"/>
        <v>0</v>
      </c>
      <c r="P73" s="88">
        <f t="shared" si="47"/>
        <v>0</v>
      </c>
      <c r="Q73" s="88">
        <f t="shared" si="47"/>
        <v>0</v>
      </c>
      <c r="R73" s="88">
        <f t="shared" si="47"/>
        <v>0</v>
      </c>
      <c r="S73" s="88">
        <f t="shared" si="47"/>
        <v>0</v>
      </c>
      <c r="T73" s="88">
        <f t="shared" si="47"/>
        <v>0</v>
      </c>
      <c r="U73" s="88">
        <f t="shared" si="47"/>
        <v>0</v>
      </c>
      <c r="V73" s="88">
        <f t="shared" si="47"/>
        <v>0</v>
      </c>
      <c r="W73" s="88">
        <f t="shared" si="47"/>
        <v>0</v>
      </c>
      <c r="X73" s="88">
        <f t="shared" si="47"/>
        <v>0</v>
      </c>
      <c r="Y73" s="88">
        <f t="shared" si="47"/>
        <v>0</v>
      </c>
      <c r="Z73" s="88">
        <f t="shared" si="47"/>
        <v>0</v>
      </c>
      <c r="AA73" s="88">
        <f t="shared" si="47"/>
        <v>0</v>
      </c>
      <c r="AB73" s="88">
        <f t="shared" si="47"/>
        <v>0</v>
      </c>
      <c r="AC73" s="72">
        <f t="shared" si="36"/>
        <v>0</v>
      </c>
      <c r="AD73" s="34">
        <v>0</v>
      </c>
      <c r="AE73" s="17"/>
      <c r="AF73" s="18"/>
    </row>
    <row r="74" spans="2:34" ht="18" customHeight="1" x14ac:dyDescent="0.2">
      <c r="B74" s="28" t="s">
        <v>83</v>
      </c>
      <c r="C74" s="84">
        <f>+[1]PP!C108</f>
        <v>0</v>
      </c>
      <c r="D74" s="84">
        <f>+[1]PP!D108</f>
        <v>0</v>
      </c>
      <c r="E74" s="84">
        <f>+[1]PP!E108</f>
        <v>0</v>
      </c>
      <c r="F74" s="84">
        <f>+[1]PP!F108</f>
        <v>0</v>
      </c>
      <c r="G74" s="85">
        <f>+[1]PP!G108</f>
        <v>0</v>
      </c>
      <c r="H74" s="85">
        <f>+[1]PP!H108</f>
        <v>0</v>
      </c>
      <c r="I74" s="85">
        <f>+[1]PP!I108</f>
        <v>0</v>
      </c>
      <c r="J74" s="85">
        <f>+[1]PP!J108</f>
        <v>0</v>
      </c>
      <c r="K74" s="85">
        <f>+[1]PP!K108</f>
        <v>0</v>
      </c>
      <c r="L74" s="85">
        <f>+[1]PP!L108</f>
        <v>0</v>
      </c>
      <c r="M74" s="85">
        <f>+[1]PP!M108</f>
        <v>0</v>
      </c>
      <c r="N74" s="85">
        <f>+[1]PP!N108</f>
        <v>0</v>
      </c>
      <c r="O74" s="85">
        <f>SUM(C74:N74)</f>
        <v>0</v>
      </c>
      <c r="P74" s="84">
        <f>+[1]PP!P108</f>
        <v>0</v>
      </c>
      <c r="Q74" s="84">
        <f>+[1]PP!Q108</f>
        <v>0</v>
      </c>
      <c r="R74" s="84">
        <f>+[1]PP!R108</f>
        <v>0</v>
      </c>
      <c r="S74" s="84">
        <f>+[1]PP!S108</f>
        <v>0</v>
      </c>
      <c r="T74" s="84">
        <f>+[1]PP!T108</f>
        <v>0</v>
      </c>
      <c r="U74" s="84">
        <f>+[1]PP!U108</f>
        <v>0</v>
      </c>
      <c r="V74" s="84">
        <f>+[1]PP!V108</f>
        <v>0</v>
      </c>
      <c r="W74" s="84">
        <f>+[1]PP!W108</f>
        <v>0</v>
      </c>
      <c r="X74" s="84">
        <f>+[1]PP!X108</f>
        <v>0</v>
      </c>
      <c r="Y74" s="84">
        <f>+[1]PP!Y108</f>
        <v>0</v>
      </c>
      <c r="Z74" s="84">
        <f>+[1]PP!Z108</f>
        <v>0</v>
      </c>
      <c r="AA74" s="84">
        <f>+[1]PP!AA108</f>
        <v>0</v>
      </c>
      <c r="AB74" s="84">
        <f>SUM(P74:AA74)</f>
        <v>0</v>
      </c>
      <c r="AC74" s="24">
        <f t="shared" si="36"/>
        <v>0</v>
      </c>
      <c r="AD74" s="34">
        <v>0</v>
      </c>
      <c r="AE74" s="17"/>
      <c r="AF74" s="18"/>
    </row>
    <row r="75" spans="2:34" ht="18" customHeight="1" x14ac:dyDescent="0.2">
      <c r="B75" s="87" t="s">
        <v>84</v>
      </c>
      <c r="C75" s="88">
        <f>+C78+C81</f>
        <v>136944.19999999998</v>
      </c>
      <c r="D75" s="88">
        <f t="shared" ref="D75:AB75" si="48">+D78+D81</f>
        <v>4381.8</v>
      </c>
      <c r="E75" s="88">
        <f t="shared" si="48"/>
        <v>17163.099999999999</v>
      </c>
      <c r="F75" s="88">
        <f t="shared" si="48"/>
        <v>660.9</v>
      </c>
      <c r="G75" s="88">
        <f t="shared" si="48"/>
        <v>48062.9</v>
      </c>
      <c r="H75" s="88">
        <f t="shared" si="48"/>
        <v>40429.1</v>
      </c>
      <c r="I75" s="88">
        <f t="shared" si="48"/>
        <v>44985.8</v>
      </c>
      <c r="J75" s="88">
        <f t="shared" si="48"/>
        <v>7110.8</v>
      </c>
      <c r="K75" s="88">
        <f t="shared" si="48"/>
        <v>221913.1</v>
      </c>
      <c r="L75" s="88">
        <f t="shared" si="48"/>
        <v>359.9</v>
      </c>
      <c r="M75" s="88">
        <f t="shared" si="48"/>
        <v>29332.3</v>
      </c>
      <c r="N75" s="88">
        <f t="shared" si="48"/>
        <v>48123.3</v>
      </c>
      <c r="O75" s="88">
        <f t="shared" si="48"/>
        <v>599467.19999999995</v>
      </c>
      <c r="P75" s="88">
        <f t="shared" si="48"/>
        <v>144914.1</v>
      </c>
      <c r="Q75" s="88">
        <f t="shared" si="48"/>
        <v>7149.4000000000005</v>
      </c>
      <c r="R75" s="88">
        <f t="shared" si="48"/>
        <v>1992.1</v>
      </c>
      <c r="S75" s="88">
        <f t="shared" si="48"/>
        <v>5016.2</v>
      </c>
      <c r="T75" s="88">
        <f t="shared" si="48"/>
        <v>149.4</v>
      </c>
      <c r="U75" s="88">
        <f t="shared" si="48"/>
        <v>24527.9</v>
      </c>
      <c r="V75" s="88">
        <f t="shared" si="48"/>
        <v>13591.3</v>
      </c>
      <c r="W75" s="88">
        <f t="shared" si="48"/>
        <v>320.60000000000002</v>
      </c>
      <c r="X75" s="88">
        <f t="shared" si="48"/>
        <v>1553.4</v>
      </c>
      <c r="Y75" s="88">
        <f t="shared" si="48"/>
        <v>1981.5</v>
      </c>
      <c r="Z75" s="88">
        <f t="shared" si="48"/>
        <v>826.5</v>
      </c>
      <c r="AA75" s="88">
        <f t="shared" si="48"/>
        <v>19695.5</v>
      </c>
      <c r="AB75" s="88">
        <f t="shared" si="48"/>
        <v>221717.9</v>
      </c>
      <c r="AC75" s="72">
        <f t="shared" si="36"/>
        <v>-377749.29999999993</v>
      </c>
      <c r="AD75" s="89">
        <f>+AC75/O75*100</f>
        <v>-63.014173252514894</v>
      </c>
      <c r="AE75" s="17"/>
      <c r="AF75" s="18"/>
    </row>
    <row r="76" spans="2:34" ht="18" hidden="1" customHeight="1" thickBot="1" x14ac:dyDescent="0.25">
      <c r="B76" s="90" t="s">
        <v>85</v>
      </c>
      <c r="C76" s="78">
        <v>0</v>
      </c>
      <c r="D76" s="78">
        <v>1</v>
      </c>
      <c r="E76" s="78">
        <v>1</v>
      </c>
      <c r="F76" s="78">
        <v>1</v>
      </c>
      <c r="G76" s="78">
        <v>1</v>
      </c>
      <c r="H76" s="78">
        <v>1</v>
      </c>
      <c r="I76" s="78">
        <v>2</v>
      </c>
      <c r="J76" s="78">
        <v>1</v>
      </c>
      <c r="K76" s="78">
        <v>1</v>
      </c>
      <c r="L76" s="78">
        <v>1</v>
      </c>
      <c r="M76" s="78">
        <v>1</v>
      </c>
      <c r="N76" s="78">
        <v>1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78">
        <v>0</v>
      </c>
      <c r="AB76" s="78">
        <f>SUM(P76:AA76)</f>
        <v>0</v>
      </c>
      <c r="AC76" s="20">
        <f t="shared" si="36"/>
        <v>0</v>
      </c>
      <c r="AD76" s="85" t="e">
        <f>+AC76/O76*100</f>
        <v>#DIV/0!</v>
      </c>
      <c r="AE76" s="17"/>
      <c r="AF76" s="18"/>
    </row>
    <row r="77" spans="2:34" ht="18" customHeight="1" x14ac:dyDescent="0.2">
      <c r="B77" s="90" t="s">
        <v>85</v>
      </c>
      <c r="C77" s="78">
        <f>+[1]PP!C110</f>
        <v>0</v>
      </c>
      <c r="D77" s="78">
        <f>+[1]PP!D110</f>
        <v>0</v>
      </c>
      <c r="E77" s="78">
        <f>+[1]PP!E110</f>
        <v>0</v>
      </c>
      <c r="F77" s="78">
        <f>+[1]PP!F110</f>
        <v>0</v>
      </c>
      <c r="G77" s="21">
        <f>+[1]PP!G110</f>
        <v>0</v>
      </c>
      <c r="H77" s="21">
        <f>+[1]PP!H110</f>
        <v>0</v>
      </c>
      <c r="I77" s="21">
        <f>+[1]PP!I110</f>
        <v>0</v>
      </c>
      <c r="J77" s="21">
        <f>+[1]PP!J110</f>
        <v>0</v>
      </c>
      <c r="K77" s="21">
        <f>+[1]PP!K110</f>
        <v>0</v>
      </c>
      <c r="L77" s="21">
        <f>+[1]PP!L110</f>
        <v>0</v>
      </c>
      <c r="M77" s="21">
        <f>+[1]PP!M110</f>
        <v>0</v>
      </c>
      <c r="N77" s="21">
        <f>+[1]PP!N110</f>
        <v>0</v>
      </c>
      <c r="O77" s="21">
        <f>SUM(C77:N77)</f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f>SUM(P77:AA77)</f>
        <v>0</v>
      </c>
      <c r="AC77" s="20">
        <f t="shared" si="36"/>
        <v>0</v>
      </c>
      <c r="AD77" s="91" t="s">
        <v>86</v>
      </c>
      <c r="AE77" s="17"/>
      <c r="AF77" s="18"/>
    </row>
    <row r="78" spans="2:34" ht="18" customHeight="1" x14ac:dyDescent="0.2">
      <c r="B78" s="90" t="s">
        <v>87</v>
      </c>
      <c r="C78" s="78">
        <f>+C79+C80</f>
        <v>136914.79999999999</v>
      </c>
      <c r="D78" s="78">
        <f t="shared" ref="D78:AA78" si="49">+D79+D80</f>
        <v>4050</v>
      </c>
      <c r="E78" s="78">
        <f t="shared" si="49"/>
        <v>8813.7999999999993</v>
      </c>
      <c r="F78" s="78">
        <f t="shared" si="49"/>
        <v>0</v>
      </c>
      <c r="G78" s="78">
        <f t="shared" si="49"/>
        <v>40000</v>
      </c>
      <c r="H78" s="78">
        <f t="shared" si="49"/>
        <v>0</v>
      </c>
      <c r="I78" s="78">
        <f t="shared" si="49"/>
        <v>43759.9</v>
      </c>
      <c r="J78" s="78">
        <f t="shared" si="49"/>
        <v>5000</v>
      </c>
      <c r="K78" s="78">
        <f t="shared" si="49"/>
        <v>221890.30000000002</v>
      </c>
      <c r="L78" s="78">
        <f t="shared" si="49"/>
        <v>182.9</v>
      </c>
      <c r="M78" s="78">
        <f t="shared" si="49"/>
        <v>0</v>
      </c>
      <c r="N78" s="78">
        <f t="shared" si="49"/>
        <v>9853.7000000000007</v>
      </c>
      <c r="O78" s="78">
        <f t="shared" si="49"/>
        <v>470465.4</v>
      </c>
      <c r="P78" s="78">
        <f t="shared" si="49"/>
        <v>144893.4</v>
      </c>
      <c r="Q78" s="78">
        <f t="shared" si="49"/>
        <v>7119.6</v>
      </c>
      <c r="R78" s="78">
        <f t="shared" si="49"/>
        <v>0</v>
      </c>
      <c r="S78" s="78">
        <f t="shared" si="49"/>
        <v>5000</v>
      </c>
      <c r="T78" s="78">
        <f t="shared" si="49"/>
        <v>0</v>
      </c>
      <c r="U78" s="78">
        <f t="shared" si="49"/>
        <v>24329.200000000001</v>
      </c>
      <c r="V78" s="78">
        <f t="shared" si="49"/>
        <v>0</v>
      </c>
      <c r="W78" s="78">
        <f t="shared" si="49"/>
        <v>0</v>
      </c>
      <c r="X78" s="78">
        <f t="shared" si="49"/>
        <v>0</v>
      </c>
      <c r="Y78" s="78">
        <f t="shared" si="49"/>
        <v>0</v>
      </c>
      <c r="Z78" s="78">
        <f t="shared" si="49"/>
        <v>0</v>
      </c>
      <c r="AA78" s="78">
        <f t="shared" si="49"/>
        <v>16313.8</v>
      </c>
      <c r="AB78" s="78">
        <f>+AB79+AB80</f>
        <v>197656</v>
      </c>
      <c r="AC78" s="20">
        <f t="shared" si="36"/>
        <v>-272809.40000000002</v>
      </c>
      <c r="AD78" s="79">
        <f t="shared" ref="AD78:AD83" si="50">+AC78/O78*100</f>
        <v>-57.987133591545735</v>
      </c>
      <c r="AE78" s="17"/>
      <c r="AF78" s="18"/>
    </row>
    <row r="79" spans="2:34" ht="18" customHeight="1" x14ac:dyDescent="0.2">
      <c r="B79" s="92" t="s">
        <v>88</v>
      </c>
      <c r="C79" s="84">
        <f>+[1]PP!C112</f>
        <v>5408</v>
      </c>
      <c r="D79" s="84">
        <f>+[1]PP!D112</f>
        <v>4050</v>
      </c>
      <c r="E79" s="84">
        <f>+[1]PP!E112</f>
        <v>8813.7999999999993</v>
      </c>
      <c r="F79" s="84">
        <f>+[1]PP!F112</f>
        <v>0</v>
      </c>
      <c r="G79" s="25">
        <f>+[1]PP!G112</f>
        <v>40000</v>
      </c>
      <c r="H79" s="25">
        <f>+[1]PP!H112</f>
        <v>0</v>
      </c>
      <c r="I79" s="25">
        <f>+[1]PP!I112</f>
        <v>43759.9</v>
      </c>
      <c r="J79" s="25">
        <f>+[1]PP!J112</f>
        <v>5000</v>
      </c>
      <c r="K79" s="25">
        <f>+[1]PP!K112</f>
        <v>6035.6</v>
      </c>
      <c r="L79" s="25">
        <f>+[1]PP!L112</f>
        <v>0</v>
      </c>
      <c r="M79" s="25">
        <f>+[1]PP!M112</f>
        <v>0</v>
      </c>
      <c r="N79" s="25">
        <f>+[1]PP!N112</f>
        <v>9500</v>
      </c>
      <c r="O79" s="25">
        <f>SUM(C79:N79)</f>
        <v>122567.30000000002</v>
      </c>
      <c r="P79" s="84">
        <f>+[1]PP!P112</f>
        <v>0</v>
      </c>
      <c r="Q79" s="84">
        <f>+[1]PP!Q112</f>
        <v>7000</v>
      </c>
      <c r="R79" s="84">
        <f>+[1]PP!R112</f>
        <v>0</v>
      </c>
      <c r="S79" s="84">
        <f>+[1]PP!S112</f>
        <v>5000</v>
      </c>
      <c r="T79" s="84">
        <f>+[1]PP!T112</f>
        <v>0</v>
      </c>
      <c r="U79" s="84">
        <f>+[1]PP!U112</f>
        <v>24329.200000000001</v>
      </c>
      <c r="V79" s="84">
        <f>+[1]PP!V112</f>
        <v>0</v>
      </c>
      <c r="W79" s="84">
        <f>+[1]PP!W112</f>
        <v>0</v>
      </c>
      <c r="X79" s="84">
        <f>+[1]PP!X112</f>
        <v>0</v>
      </c>
      <c r="Y79" s="84">
        <f>+[1]PP!Y112</f>
        <v>0</v>
      </c>
      <c r="Z79" s="84">
        <f>+[1]PP!Z112</f>
        <v>0</v>
      </c>
      <c r="AA79" s="84">
        <f>+[1]PP!AA112</f>
        <v>16313.8</v>
      </c>
      <c r="AB79" s="84">
        <f>SUM(P79:AA79)</f>
        <v>52643</v>
      </c>
      <c r="AC79" s="24">
        <f t="shared" si="36"/>
        <v>-69924.300000000017</v>
      </c>
      <c r="AD79" s="85">
        <f t="shared" si="50"/>
        <v>-57.049718807544927</v>
      </c>
      <c r="AE79" s="17"/>
      <c r="AF79" s="18"/>
    </row>
    <row r="80" spans="2:34" ht="18" customHeight="1" x14ac:dyDescent="0.2">
      <c r="B80" s="92" t="s">
        <v>89</v>
      </c>
      <c r="C80" s="84">
        <f>+[1]PP!C113</f>
        <v>131506.79999999999</v>
      </c>
      <c r="D80" s="84">
        <f>+[1]PP!D113</f>
        <v>0</v>
      </c>
      <c r="E80" s="84">
        <f>+[1]PP!E113</f>
        <v>0</v>
      </c>
      <c r="F80" s="84">
        <f>+[1]PP!F113</f>
        <v>0</v>
      </c>
      <c r="G80" s="25">
        <f>+[1]PP!G113</f>
        <v>0</v>
      </c>
      <c r="H80" s="25">
        <f>+[1]PP!H113</f>
        <v>0</v>
      </c>
      <c r="I80" s="25">
        <f>+[1]PP!I113</f>
        <v>0</v>
      </c>
      <c r="J80" s="25">
        <f>+[1]PP!J113</f>
        <v>0</v>
      </c>
      <c r="K80" s="25">
        <f>+[1]PP!K113</f>
        <v>215854.7</v>
      </c>
      <c r="L80" s="25">
        <f>+[1]PP!L113</f>
        <v>182.9</v>
      </c>
      <c r="M80" s="25">
        <f>+[1]PP!M113</f>
        <v>0</v>
      </c>
      <c r="N80" s="25">
        <f>+[1]PP!N113</f>
        <v>353.7</v>
      </c>
      <c r="O80" s="25">
        <f>SUM(C80:N80)</f>
        <v>347898.10000000003</v>
      </c>
      <c r="P80" s="84">
        <f>+[1]PP!P113</f>
        <v>144893.4</v>
      </c>
      <c r="Q80" s="84">
        <f>+[1]PP!Q113</f>
        <v>119.6</v>
      </c>
      <c r="R80" s="84">
        <f>+[1]PP!R113</f>
        <v>0</v>
      </c>
      <c r="S80" s="84">
        <f>+[1]PP!S113</f>
        <v>0</v>
      </c>
      <c r="T80" s="84">
        <f>+[1]PP!T113</f>
        <v>0</v>
      </c>
      <c r="U80" s="84">
        <f>+[1]PP!U113</f>
        <v>0</v>
      </c>
      <c r="V80" s="84">
        <f>+[1]PP!V113</f>
        <v>0</v>
      </c>
      <c r="W80" s="84">
        <f>+[1]PP!W113</f>
        <v>0</v>
      </c>
      <c r="X80" s="84">
        <f>+[1]PP!X113</f>
        <v>0</v>
      </c>
      <c r="Y80" s="84">
        <f>+[1]PP!Y113</f>
        <v>0</v>
      </c>
      <c r="Z80" s="84">
        <f>+[1]PP!Z113</f>
        <v>0</v>
      </c>
      <c r="AA80" s="84">
        <f>+[1]PP!AA113</f>
        <v>0</v>
      </c>
      <c r="AB80" s="84">
        <f>SUM(P80:AA80)</f>
        <v>145013</v>
      </c>
      <c r="AC80" s="24">
        <f t="shared" si="36"/>
        <v>-202885.10000000003</v>
      </c>
      <c r="AD80" s="85">
        <f t="shared" si="50"/>
        <v>-58.317392362878671</v>
      </c>
      <c r="AE80" s="17"/>
      <c r="AF80" s="18"/>
    </row>
    <row r="81" spans="2:32" ht="18" customHeight="1" x14ac:dyDescent="0.2">
      <c r="B81" s="90" t="s">
        <v>90</v>
      </c>
      <c r="C81" s="78">
        <f t="shared" ref="C81:AA81" si="51">+C82+C83</f>
        <v>29.4</v>
      </c>
      <c r="D81" s="78">
        <f t="shared" si="51"/>
        <v>331.8</v>
      </c>
      <c r="E81" s="78">
        <f t="shared" si="51"/>
        <v>8349.2999999999993</v>
      </c>
      <c r="F81" s="78">
        <f t="shared" si="51"/>
        <v>660.9</v>
      </c>
      <c r="G81" s="78">
        <f t="shared" si="51"/>
        <v>8062.9</v>
      </c>
      <c r="H81" s="78">
        <f t="shared" si="51"/>
        <v>40429.1</v>
      </c>
      <c r="I81" s="78">
        <f t="shared" si="51"/>
        <v>1225.9000000000001</v>
      </c>
      <c r="J81" s="78">
        <f t="shared" si="51"/>
        <v>2110.8000000000002</v>
      </c>
      <c r="K81" s="78">
        <f t="shared" si="51"/>
        <v>22.8</v>
      </c>
      <c r="L81" s="78">
        <f t="shared" si="51"/>
        <v>177</v>
      </c>
      <c r="M81" s="78">
        <f t="shared" si="51"/>
        <v>29332.3</v>
      </c>
      <c r="N81" s="78">
        <f t="shared" si="51"/>
        <v>38269.599999999999</v>
      </c>
      <c r="O81" s="78">
        <f t="shared" si="51"/>
        <v>129001.79999999999</v>
      </c>
      <c r="P81" s="78">
        <f t="shared" si="51"/>
        <v>20.7</v>
      </c>
      <c r="Q81" s="78">
        <f t="shared" si="51"/>
        <v>29.8</v>
      </c>
      <c r="R81" s="78">
        <f t="shared" si="51"/>
        <v>1992.1</v>
      </c>
      <c r="S81" s="78">
        <f t="shared" si="51"/>
        <v>16.2</v>
      </c>
      <c r="T81" s="78">
        <f t="shared" si="51"/>
        <v>149.4</v>
      </c>
      <c r="U81" s="78">
        <f t="shared" si="51"/>
        <v>198.7</v>
      </c>
      <c r="V81" s="78">
        <f t="shared" si="51"/>
        <v>13591.3</v>
      </c>
      <c r="W81" s="78">
        <f t="shared" si="51"/>
        <v>320.60000000000002</v>
      </c>
      <c r="X81" s="78">
        <f t="shared" si="51"/>
        <v>1553.4</v>
      </c>
      <c r="Y81" s="78">
        <f t="shared" si="51"/>
        <v>1981.5</v>
      </c>
      <c r="Z81" s="78">
        <f t="shared" si="51"/>
        <v>826.5</v>
      </c>
      <c r="AA81" s="78">
        <f t="shared" si="51"/>
        <v>3381.7</v>
      </c>
      <c r="AB81" s="78">
        <f>+AB82+AB83</f>
        <v>24061.9</v>
      </c>
      <c r="AC81" s="20">
        <f t="shared" si="36"/>
        <v>-104939.9</v>
      </c>
      <c r="AD81" s="79">
        <f t="shared" si="50"/>
        <v>-81.347624606788443</v>
      </c>
      <c r="AE81" s="17"/>
      <c r="AF81" s="18"/>
    </row>
    <row r="82" spans="2:32" ht="18" customHeight="1" x14ac:dyDescent="0.2">
      <c r="B82" s="92" t="s">
        <v>91</v>
      </c>
      <c r="C82" s="84">
        <f>+[1]PP!C115</f>
        <v>0</v>
      </c>
      <c r="D82" s="84">
        <f>+[1]PP!D115</f>
        <v>0</v>
      </c>
      <c r="E82" s="84">
        <f>+[1]PP!E115</f>
        <v>0</v>
      </c>
      <c r="F82" s="84">
        <f>+[1]PP!F115</f>
        <v>0</v>
      </c>
      <c r="G82" s="25">
        <f>+[1]PP!G115</f>
        <v>6000</v>
      </c>
      <c r="H82" s="25">
        <f>+[1]PP!H115</f>
        <v>1500</v>
      </c>
      <c r="I82" s="25">
        <f>+[1]PP!I115</f>
        <v>0</v>
      </c>
      <c r="J82" s="25">
        <f>+[1]PP!J115</f>
        <v>0</v>
      </c>
      <c r="K82" s="25">
        <f>+[1]PP!K115</f>
        <v>0</v>
      </c>
      <c r="L82" s="25">
        <f>+[1]PP!L115</f>
        <v>0</v>
      </c>
      <c r="M82" s="25">
        <f>+[1]PP!M115</f>
        <v>0</v>
      </c>
      <c r="N82" s="25">
        <f>+[1]PP!N115</f>
        <v>0</v>
      </c>
      <c r="O82" s="25">
        <f>SUM(C82:N82)</f>
        <v>7500</v>
      </c>
      <c r="P82" s="84">
        <f>+[1]PP!P115</f>
        <v>0</v>
      </c>
      <c r="Q82" s="84">
        <f>+[1]PP!Q115</f>
        <v>0</v>
      </c>
      <c r="R82" s="84">
        <f>+[1]PP!R115</f>
        <v>0</v>
      </c>
      <c r="S82" s="84">
        <f>+[1]PP!S115</f>
        <v>0</v>
      </c>
      <c r="T82" s="84">
        <f>+[1]PP!T115</f>
        <v>0</v>
      </c>
      <c r="U82" s="84">
        <f>+[1]PP!U115</f>
        <v>0</v>
      </c>
      <c r="V82" s="84">
        <f>+[1]PP!V115</f>
        <v>0</v>
      </c>
      <c r="W82" s="84">
        <f>+[1]PP!W115</f>
        <v>0</v>
      </c>
      <c r="X82" s="84">
        <f>+[1]PP!X115</f>
        <v>0</v>
      </c>
      <c r="Y82" s="84">
        <f>+[1]PP!Y115</f>
        <v>0</v>
      </c>
      <c r="Z82" s="84">
        <f>+[1]PP!Z115</f>
        <v>0</v>
      </c>
      <c r="AA82" s="84">
        <f>+[1]PP!AA115</f>
        <v>0</v>
      </c>
      <c r="AB82" s="84">
        <f>+[1]PP!AB115</f>
        <v>0</v>
      </c>
      <c r="AC82" s="33">
        <f t="shared" si="36"/>
        <v>-7500</v>
      </c>
      <c r="AD82" s="85">
        <f t="shared" si="50"/>
        <v>-100</v>
      </c>
      <c r="AE82" s="17"/>
      <c r="AF82" s="18"/>
    </row>
    <row r="83" spans="2:32" ht="18" customHeight="1" x14ac:dyDescent="0.2">
      <c r="B83" s="92" t="s">
        <v>92</v>
      </c>
      <c r="C83" s="84">
        <f>+C84+C85</f>
        <v>29.4</v>
      </c>
      <c r="D83" s="84">
        <f t="shared" ref="D83:I83" si="52">+D84+D85</f>
        <v>331.8</v>
      </c>
      <c r="E83" s="84">
        <f t="shared" si="52"/>
        <v>8349.2999999999993</v>
      </c>
      <c r="F83" s="84">
        <f t="shared" si="52"/>
        <v>660.9</v>
      </c>
      <c r="G83" s="84">
        <f t="shared" si="52"/>
        <v>2062.9</v>
      </c>
      <c r="H83" s="84">
        <f t="shared" si="52"/>
        <v>38929.1</v>
      </c>
      <c r="I83" s="84">
        <f t="shared" si="52"/>
        <v>1225.9000000000001</v>
      </c>
      <c r="J83" s="84">
        <f>+J84+J85</f>
        <v>2110.8000000000002</v>
      </c>
      <c r="K83" s="84">
        <f>+K84+K85</f>
        <v>22.8</v>
      </c>
      <c r="L83" s="84">
        <f>+L84+L85</f>
        <v>177</v>
      </c>
      <c r="M83" s="84">
        <f>+M84+M85</f>
        <v>29332.3</v>
      </c>
      <c r="N83" s="84">
        <f>+N84+N85</f>
        <v>38269.599999999999</v>
      </c>
      <c r="O83" s="84">
        <f t="shared" ref="O83" si="53">+O84+O85</f>
        <v>121501.79999999999</v>
      </c>
      <c r="P83" s="84">
        <f>+P84+P85</f>
        <v>20.7</v>
      </c>
      <c r="Q83" s="84">
        <f t="shared" ref="Q83:AA83" si="54">+Q84+Q85</f>
        <v>29.8</v>
      </c>
      <c r="R83" s="84">
        <f t="shared" si="54"/>
        <v>1992.1</v>
      </c>
      <c r="S83" s="84">
        <f t="shared" si="54"/>
        <v>16.2</v>
      </c>
      <c r="T83" s="84">
        <f t="shared" si="54"/>
        <v>149.4</v>
      </c>
      <c r="U83" s="84">
        <f t="shared" si="54"/>
        <v>198.7</v>
      </c>
      <c r="V83" s="84">
        <f t="shared" si="54"/>
        <v>13591.3</v>
      </c>
      <c r="W83" s="84">
        <f t="shared" si="54"/>
        <v>320.60000000000002</v>
      </c>
      <c r="X83" s="84">
        <f t="shared" si="54"/>
        <v>1553.4</v>
      </c>
      <c r="Y83" s="84">
        <f t="shared" si="54"/>
        <v>1981.5</v>
      </c>
      <c r="Z83" s="84">
        <f t="shared" si="54"/>
        <v>826.5</v>
      </c>
      <c r="AA83" s="84">
        <f t="shared" si="54"/>
        <v>3381.7</v>
      </c>
      <c r="AB83" s="84">
        <f>+AB84+AB85</f>
        <v>24061.9</v>
      </c>
      <c r="AC83" s="24">
        <f t="shared" si="36"/>
        <v>-97439.9</v>
      </c>
      <c r="AD83" s="85">
        <f t="shared" si="50"/>
        <v>-80.196260466923135</v>
      </c>
      <c r="AE83" s="17"/>
      <c r="AF83" s="18"/>
    </row>
    <row r="84" spans="2:32" ht="15.75" customHeight="1" x14ac:dyDescent="0.2">
      <c r="B84" s="93" t="s">
        <v>93</v>
      </c>
      <c r="C84" s="84">
        <f>+[1]PP!C117</f>
        <v>0</v>
      </c>
      <c r="D84" s="84">
        <f>+[1]PP!D117</f>
        <v>0</v>
      </c>
      <c r="E84" s="84">
        <f>+[1]PP!E117</f>
        <v>0</v>
      </c>
      <c r="F84" s="84">
        <f>+[1]PP!F117</f>
        <v>0</v>
      </c>
      <c r="G84" s="25">
        <f>+[1]PP!G117</f>
        <v>0</v>
      </c>
      <c r="H84" s="25">
        <f>+[1]PP!H117</f>
        <v>0</v>
      </c>
      <c r="I84" s="25">
        <f>+[1]PP!I117</f>
        <v>0</v>
      </c>
      <c r="J84" s="25">
        <f>+[1]PP!J117</f>
        <v>0</v>
      </c>
      <c r="K84" s="25">
        <f>+[1]PP!K117</f>
        <v>0</v>
      </c>
      <c r="L84" s="25">
        <f>+[1]PP!L117</f>
        <v>0</v>
      </c>
      <c r="M84" s="25">
        <f>+[1]PP!M117</f>
        <v>0</v>
      </c>
      <c r="N84" s="25">
        <f>+[1]PP!N117</f>
        <v>0</v>
      </c>
      <c r="O84" s="25">
        <f>SUM(C84:N84)</f>
        <v>0</v>
      </c>
      <c r="P84" s="84">
        <f>+[1]PP!P117</f>
        <v>0</v>
      </c>
      <c r="Q84" s="84">
        <f>+[1]PP!Q117</f>
        <v>0</v>
      </c>
      <c r="R84" s="84">
        <f>+[1]PP!R117</f>
        <v>0</v>
      </c>
      <c r="S84" s="84">
        <f>+[1]PP!S117</f>
        <v>0</v>
      </c>
      <c r="T84" s="84">
        <f>+[1]PP!T117</f>
        <v>0</v>
      </c>
      <c r="U84" s="84">
        <f>+[1]PP!U117</f>
        <v>0</v>
      </c>
      <c r="V84" s="84">
        <f>+[1]PP!V117</f>
        <v>0</v>
      </c>
      <c r="W84" s="84">
        <f>+[1]PP!W117</f>
        <v>0</v>
      </c>
      <c r="X84" s="84">
        <f>+[1]PP!X117</f>
        <v>0</v>
      </c>
      <c r="Y84" s="84">
        <f>+[1]PP!Y117</f>
        <v>0</v>
      </c>
      <c r="Z84" s="84">
        <f>+[1]PP!Z117</f>
        <v>0</v>
      </c>
      <c r="AA84" s="84">
        <f>+[1]PP!AA117</f>
        <v>0</v>
      </c>
      <c r="AB84" s="84">
        <f>SUM(P84:AA84)</f>
        <v>0</v>
      </c>
      <c r="AC84" s="24">
        <f t="shared" si="36"/>
        <v>0</v>
      </c>
      <c r="AD84" s="85">
        <v>0</v>
      </c>
      <c r="AE84" s="17"/>
      <c r="AF84" s="18"/>
    </row>
    <row r="85" spans="2:32" ht="19.5" customHeight="1" x14ac:dyDescent="0.2">
      <c r="B85" s="93" t="s">
        <v>30</v>
      </c>
      <c r="C85" s="84">
        <f>+[1]PP!C118</f>
        <v>29.4</v>
      </c>
      <c r="D85" s="84">
        <f>+[1]PP!D118</f>
        <v>331.8</v>
      </c>
      <c r="E85" s="84">
        <f>+[1]PP!E118</f>
        <v>8349.2999999999993</v>
      </c>
      <c r="F85" s="84">
        <f>+[1]PP!F118</f>
        <v>660.9</v>
      </c>
      <c r="G85" s="25">
        <f>+[1]PP!G118</f>
        <v>2062.9</v>
      </c>
      <c r="H85" s="25">
        <f>+[1]PP!H118</f>
        <v>38929.1</v>
      </c>
      <c r="I85" s="25">
        <f>+[1]PP!I118</f>
        <v>1225.9000000000001</v>
      </c>
      <c r="J85" s="25">
        <f>+[1]PP!J118</f>
        <v>2110.8000000000002</v>
      </c>
      <c r="K85" s="25">
        <f>+[1]PP!K118</f>
        <v>22.8</v>
      </c>
      <c r="L85" s="25">
        <f>+[1]PP!L118</f>
        <v>177</v>
      </c>
      <c r="M85" s="25">
        <f>+[1]PP!M118</f>
        <v>29332.3</v>
      </c>
      <c r="N85" s="25">
        <f>+[1]PP!N118</f>
        <v>38269.599999999999</v>
      </c>
      <c r="O85" s="25">
        <f>SUM(C85:N85)</f>
        <v>121501.79999999999</v>
      </c>
      <c r="P85" s="84">
        <f>+[1]PP!P118</f>
        <v>20.7</v>
      </c>
      <c r="Q85" s="84">
        <f>+[1]PP!Q118</f>
        <v>29.8</v>
      </c>
      <c r="R85" s="84">
        <f>+[1]PP!R118</f>
        <v>1992.1</v>
      </c>
      <c r="S85" s="84">
        <f>+[1]PP!S118</f>
        <v>16.2</v>
      </c>
      <c r="T85" s="84">
        <f>+[1]PP!T118</f>
        <v>149.4</v>
      </c>
      <c r="U85" s="84">
        <f>+[1]PP!U118</f>
        <v>198.7</v>
      </c>
      <c r="V85" s="84">
        <f>+[1]PP!V118</f>
        <v>13591.3</v>
      </c>
      <c r="W85" s="84">
        <f>+[1]PP!W118</f>
        <v>320.60000000000002</v>
      </c>
      <c r="X85" s="84">
        <f>+[1]PP!X118</f>
        <v>1553.4</v>
      </c>
      <c r="Y85" s="84">
        <f>+[1]PP!Y118</f>
        <v>1981.5</v>
      </c>
      <c r="Z85" s="84">
        <f>+[1]PP!Z118</f>
        <v>826.5</v>
      </c>
      <c r="AA85" s="84">
        <f>+[1]PP!AA118</f>
        <v>3381.7</v>
      </c>
      <c r="AB85" s="84">
        <f>SUM(P85:AA85)</f>
        <v>24061.9</v>
      </c>
      <c r="AC85" s="24">
        <f t="shared" si="36"/>
        <v>-97439.9</v>
      </c>
      <c r="AD85" s="85">
        <f>+AC85/O85*100</f>
        <v>-80.196260466923135</v>
      </c>
      <c r="AE85" s="17"/>
      <c r="AF85" s="18"/>
    </row>
    <row r="86" spans="2:32" ht="19.5" customHeight="1" x14ac:dyDescent="0.25">
      <c r="B86" s="80" t="s">
        <v>94</v>
      </c>
      <c r="C86" s="94">
        <f>+C87+C90</f>
        <v>142.30000000000001</v>
      </c>
      <c r="D86" s="94">
        <f t="shared" ref="D86:AB86" si="55">+D87+D90</f>
        <v>137</v>
      </c>
      <c r="E86" s="94">
        <f t="shared" si="55"/>
        <v>498</v>
      </c>
      <c r="F86" s="94">
        <f t="shared" si="55"/>
        <v>0</v>
      </c>
      <c r="G86" s="94">
        <f t="shared" si="55"/>
        <v>723</v>
      </c>
      <c r="H86" s="94">
        <f t="shared" si="55"/>
        <v>0</v>
      </c>
      <c r="I86" s="94">
        <f t="shared" si="55"/>
        <v>142.69999999999999</v>
      </c>
      <c r="J86" s="94">
        <f t="shared" si="55"/>
        <v>295.40000000000003</v>
      </c>
      <c r="K86" s="94">
        <f t="shared" si="55"/>
        <v>1861.6</v>
      </c>
      <c r="L86" s="94">
        <f t="shared" si="55"/>
        <v>0</v>
      </c>
      <c r="M86" s="94">
        <f t="shared" si="55"/>
        <v>0</v>
      </c>
      <c r="N86" s="94">
        <f t="shared" si="55"/>
        <v>1872.7</v>
      </c>
      <c r="O86" s="94">
        <f t="shared" si="55"/>
        <v>5672.7</v>
      </c>
      <c r="P86" s="94">
        <f t="shared" si="55"/>
        <v>3978.3</v>
      </c>
      <c r="Q86" s="94">
        <f t="shared" si="55"/>
        <v>2090.5</v>
      </c>
      <c r="R86" s="94">
        <f t="shared" si="55"/>
        <v>0</v>
      </c>
      <c r="S86" s="94">
        <f t="shared" si="55"/>
        <v>1150.5</v>
      </c>
      <c r="T86" s="94">
        <f t="shared" si="55"/>
        <v>0</v>
      </c>
      <c r="U86" s="94">
        <f t="shared" si="55"/>
        <v>137.9</v>
      </c>
      <c r="V86" s="94">
        <f t="shared" si="55"/>
        <v>0</v>
      </c>
      <c r="W86" s="94">
        <f t="shared" si="55"/>
        <v>0</v>
      </c>
      <c r="X86" s="94">
        <f t="shared" si="55"/>
        <v>0</v>
      </c>
      <c r="Y86" s="94">
        <f t="shared" si="55"/>
        <v>0</v>
      </c>
      <c r="Z86" s="94">
        <f t="shared" si="55"/>
        <v>0</v>
      </c>
      <c r="AA86" s="94">
        <f t="shared" si="55"/>
        <v>0</v>
      </c>
      <c r="AB86" s="94">
        <f t="shared" si="55"/>
        <v>7357.2</v>
      </c>
      <c r="AC86" s="95">
        <f t="shared" si="36"/>
        <v>1684.5</v>
      </c>
      <c r="AD86" s="96">
        <f>+AC86/O86*100</f>
        <v>29.694854302184147</v>
      </c>
      <c r="AE86" s="17"/>
      <c r="AF86" s="18"/>
    </row>
    <row r="87" spans="2:32" ht="19.5" customHeight="1" x14ac:dyDescent="0.25">
      <c r="B87" s="97" t="s">
        <v>95</v>
      </c>
      <c r="C87" s="94">
        <f>+C88+C89</f>
        <v>125.4</v>
      </c>
      <c r="D87" s="94">
        <f t="shared" ref="D87:AB87" si="56">+D88+D89</f>
        <v>106</v>
      </c>
      <c r="E87" s="94">
        <f t="shared" si="56"/>
        <v>333.6</v>
      </c>
      <c r="F87" s="94">
        <f t="shared" si="56"/>
        <v>0</v>
      </c>
      <c r="G87" s="94">
        <f t="shared" si="56"/>
        <v>0</v>
      </c>
      <c r="H87" s="94">
        <f t="shared" si="56"/>
        <v>0</v>
      </c>
      <c r="I87" s="94">
        <f t="shared" si="56"/>
        <v>0</v>
      </c>
      <c r="J87" s="94">
        <f t="shared" si="56"/>
        <v>257.10000000000002</v>
      </c>
      <c r="K87" s="94">
        <f t="shared" si="56"/>
        <v>398.5</v>
      </c>
      <c r="L87" s="94">
        <f t="shared" si="56"/>
        <v>0</v>
      </c>
      <c r="M87" s="94">
        <f t="shared" si="56"/>
        <v>0</v>
      </c>
      <c r="N87" s="94">
        <f t="shared" si="56"/>
        <v>1409.5</v>
      </c>
      <c r="O87" s="94">
        <f>+O88+O89</f>
        <v>2630.1</v>
      </c>
      <c r="P87" s="94">
        <f t="shared" si="56"/>
        <v>2738.4</v>
      </c>
      <c r="Q87" s="94">
        <f t="shared" si="56"/>
        <v>2025.1</v>
      </c>
      <c r="R87" s="94">
        <f t="shared" si="56"/>
        <v>0</v>
      </c>
      <c r="S87" s="94">
        <f t="shared" si="56"/>
        <v>1010.5</v>
      </c>
      <c r="T87" s="94">
        <f t="shared" si="56"/>
        <v>0</v>
      </c>
      <c r="U87" s="94">
        <f t="shared" si="56"/>
        <v>137.9</v>
      </c>
      <c r="V87" s="94">
        <f t="shared" si="56"/>
        <v>0</v>
      </c>
      <c r="W87" s="94">
        <f t="shared" si="56"/>
        <v>0</v>
      </c>
      <c r="X87" s="94">
        <f t="shared" si="56"/>
        <v>0</v>
      </c>
      <c r="Y87" s="94">
        <f t="shared" si="56"/>
        <v>0</v>
      </c>
      <c r="Z87" s="94">
        <f t="shared" si="56"/>
        <v>0</v>
      </c>
      <c r="AA87" s="94">
        <f t="shared" si="56"/>
        <v>0</v>
      </c>
      <c r="AB87" s="94">
        <f t="shared" si="56"/>
        <v>5911.9</v>
      </c>
      <c r="AC87" s="95">
        <f t="shared" si="36"/>
        <v>3281.7999999999997</v>
      </c>
      <c r="AD87" s="96">
        <f>+AC87/O87*100</f>
        <v>124.77852553134861</v>
      </c>
      <c r="AE87" s="17"/>
      <c r="AF87" s="18"/>
    </row>
    <row r="88" spans="2:32" ht="19.5" customHeight="1" x14ac:dyDescent="0.25">
      <c r="B88" s="98" t="s">
        <v>96</v>
      </c>
      <c r="C88" s="99">
        <v>125.4</v>
      </c>
      <c r="D88" s="99">
        <v>106</v>
      </c>
      <c r="E88" s="99">
        <v>333.6</v>
      </c>
      <c r="F88" s="99">
        <v>0</v>
      </c>
      <c r="G88" s="99">
        <v>0</v>
      </c>
      <c r="H88" s="99">
        <v>0</v>
      </c>
      <c r="I88" s="99">
        <v>0</v>
      </c>
      <c r="J88" s="99">
        <v>257.10000000000002</v>
      </c>
      <c r="K88" s="99">
        <v>398.5</v>
      </c>
      <c r="L88" s="99">
        <v>0</v>
      </c>
      <c r="M88" s="99">
        <v>0</v>
      </c>
      <c r="N88" s="99">
        <v>1409.5</v>
      </c>
      <c r="O88" s="99">
        <f t="shared" ref="O88:O89" si="57">SUM(C88:N88)</f>
        <v>2630.1</v>
      </c>
      <c r="P88" s="99">
        <v>0</v>
      </c>
      <c r="Q88" s="99">
        <v>2025.1</v>
      </c>
      <c r="R88" s="99">
        <v>0</v>
      </c>
      <c r="S88" s="99">
        <v>1010.5</v>
      </c>
      <c r="T88" s="99">
        <v>0</v>
      </c>
      <c r="U88" s="99">
        <v>137.9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f>SUM(P88:AA88)</f>
        <v>3173.5</v>
      </c>
      <c r="AC88" s="100">
        <f t="shared" si="36"/>
        <v>543.40000000000009</v>
      </c>
      <c r="AD88" s="101">
        <f>+AC88/O88*100</f>
        <v>20.660811375993312</v>
      </c>
      <c r="AE88" s="17"/>
      <c r="AF88" s="18"/>
    </row>
    <row r="89" spans="2:32" ht="19.5" customHeight="1" x14ac:dyDescent="0.25">
      <c r="B89" s="98" t="s">
        <v>97</v>
      </c>
      <c r="C89" s="99">
        <v>0</v>
      </c>
      <c r="D89" s="99">
        <v>0</v>
      </c>
      <c r="E89" s="99">
        <v>0</v>
      </c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f t="shared" si="57"/>
        <v>0</v>
      </c>
      <c r="P89" s="61">
        <v>2738.4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f>SUM(P89:AA89)</f>
        <v>2738.4</v>
      </c>
      <c r="AC89" s="102">
        <f t="shared" si="36"/>
        <v>2738.4</v>
      </c>
      <c r="AD89" s="103">
        <v>0</v>
      </c>
      <c r="AE89" s="17"/>
      <c r="AF89" s="18"/>
    </row>
    <row r="90" spans="2:32" ht="19.5" customHeight="1" x14ac:dyDescent="0.25">
      <c r="B90" s="97" t="s">
        <v>98</v>
      </c>
      <c r="C90" s="94">
        <f>+C91+C92</f>
        <v>16.899999999999999</v>
      </c>
      <c r="D90" s="94">
        <f t="shared" ref="D90:AB90" si="58">+D91+D92</f>
        <v>31</v>
      </c>
      <c r="E90" s="94">
        <f t="shared" si="58"/>
        <v>164.4</v>
      </c>
      <c r="F90" s="94">
        <f t="shared" si="58"/>
        <v>0</v>
      </c>
      <c r="G90" s="94">
        <f t="shared" si="58"/>
        <v>723</v>
      </c>
      <c r="H90" s="94">
        <f t="shared" si="58"/>
        <v>0</v>
      </c>
      <c r="I90" s="94">
        <f t="shared" si="58"/>
        <v>142.69999999999999</v>
      </c>
      <c r="J90" s="94">
        <f t="shared" si="58"/>
        <v>38.299999999999997</v>
      </c>
      <c r="K90" s="94">
        <f t="shared" si="58"/>
        <v>1463.1</v>
      </c>
      <c r="L90" s="94">
        <f t="shared" si="58"/>
        <v>0</v>
      </c>
      <c r="M90" s="94">
        <f t="shared" si="58"/>
        <v>0</v>
      </c>
      <c r="N90" s="94">
        <f t="shared" si="58"/>
        <v>463.2</v>
      </c>
      <c r="O90" s="94">
        <f t="shared" si="58"/>
        <v>3042.6</v>
      </c>
      <c r="P90" s="94">
        <f t="shared" si="58"/>
        <v>1239.9000000000001</v>
      </c>
      <c r="Q90" s="94">
        <f t="shared" si="58"/>
        <v>65.400000000000006</v>
      </c>
      <c r="R90" s="94">
        <f t="shared" si="58"/>
        <v>0</v>
      </c>
      <c r="S90" s="94">
        <f t="shared" si="58"/>
        <v>140</v>
      </c>
      <c r="T90" s="94">
        <f t="shared" si="58"/>
        <v>0</v>
      </c>
      <c r="U90" s="94">
        <f t="shared" si="58"/>
        <v>0</v>
      </c>
      <c r="V90" s="94">
        <f t="shared" si="58"/>
        <v>0</v>
      </c>
      <c r="W90" s="94">
        <f t="shared" si="58"/>
        <v>0</v>
      </c>
      <c r="X90" s="94">
        <f t="shared" si="58"/>
        <v>0</v>
      </c>
      <c r="Y90" s="94">
        <f t="shared" si="58"/>
        <v>0</v>
      </c>
      <c r="Z90" s="94">
        <f t="shared" si="58"/>
        <v>0</v>
      </c>
      <c r="AA90" s="94">
        <f t="shared" si="58"/>
        <v>0</v>
      </c>
      <c r="AB90" s="94">
        <f t="shared" si="58"/>
        <v>1445.3000000000002</v>
      </c>
      <c r="AC90" s="95">
        <f t="shared" si="36"/>
        <v>-1597.2999999999997</v>
      </c>
      <c r="AD90" s="96">
        <f t="shared" ref="AD90:AD97" si="59">+AC90/O90*100</f>
        <v>-52.497863669230263</v>
      </c>
      <c r="AE90" s="17"/>
      <c r="AF90" s="18"/>
    </row>
    <row r="91" spans="2:32" ht="19.5" customHeight="1" x14ac:dyDescent="0.25">
      <c r="B91" s="98" t="s">
        <v>99</v>
      </c>
      <c r="C91" s="99">
        <v>16.899999999999999</v>
      </c>
      <c r="D91" s="99">
        <v>31</v>
      </c>
      <c r="E91" s="99">
        <v>164.4</v>
      </c>
      <c r="F91" s="99">
        <v>0</v>
      </c>
      <c r="G91" s="99">
        <v>723</v>
      </c>
      <c r="H91" s="99">
        <v>0</v>
      </c>
      <c r="I91" s="99">
        <v>38.299999999999997</v>
      </c>
      <c r="J91" s="99">
        <v>38.299999999999997</v>
      </c>
      <c r="K91" s="99">
        <v>94.1</v>
      </c>
      <c r="L91" s="99">
        <v>0</v>
      </c>
      <c r="M91" s="99">
        <v>0</v>
      </c>
      <c r="N91" s="99">
        <v>463.2</v>
      </c>
      <c r="O91" s="99">
        <f t="shared" ref="O91:O92" si="60">SUM(C91:N91)</f>
        <v>1569.1999999999998</v>
      </c>
      <c r="P91" s="99">
        <v>0</v>
      </c>
      <c r="Q91" s="99">
        <v>65.400000000000006</v>
      </c>
      <c r="R91" s="99">
        <v>0</v>
      </c>
      <c r="S91" s="99">
        <v>140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f>SUM(P91:AA91)</f>
        <v>205.4</v>
      </c>
      <c r="AC91" s="100">
        <f t="shared" si="36"/>
        <v>-1363.7999999999997</v>
      </c>
      <c r="AD91" s="101">
        <f t="shared" si="59"/>
        <v>-86.910527657405041</v>
      </c>
      <c r="AE91" s="17"/>
      <c r="AF91" s="18"/>
    </row>
    <row r="92" spans="2:32" ht="19.5" customHeight="1" x14ac:dyDescent="0.25">
      <c r="B92" s="98" t="s">
        <v>100</v>
      </c>
      <c r="C92" s="99">
        <v>0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104.4</v>
      </c>
      <c r="J92" s="99">
        <v>0</v>
      </c>
      <c r="K92" s="99">
        <v>1369</v>
      </c>
      <c r="L92" s="99">
        <v>0</v>
      </c>
      <c r="M92" s="99">
        <v>0</v>
      </c>
      <c r="N92" s="99">
        <v>0</v>
      </c>
      <c r="O92" s="99">
        <f t="shared" si="60"/>
        <v>1473.4</v>
      </c>
      <c r="P92" s="99">
        <v>1239.9000000000001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f>SUM(P92:AA92)</f>
        <v>1239.9000000000001</v>
      </c>
      <c r="AC92" s="100">
        <f t="shared" si="36"/>
        <v>-233.5</v>
      </c>
      <c r="AD92" s="101">
        <f t="shared" si="59"/>
        <v>-15.847699199131259</v>
      </c>
      <c r="AE92" s="17"/>
      <c r="AF92" s="18"/>
    </row>
    <row r="93" spans="2:32" ht="18" customHeight="1" x14ac:dyDescent="0.2">
      <c r="B93" s="19" t="s">
        <v>101</v>
      </c>
      <c r="C93" s="79">
        <f t="shared" ref="C93:AB93" si="61">+C94</f>
        <v>2</v>
      </c>
      <c r="D93" s="79">
        <f t="shared" si="61"/>
        <v>65.8</v>
      </c>
      <c r="E93" s="79">
        <f t="shared" si="61"/>
        <v>28.3</v>
      </c>
      <c r="F93" s="79">
        <f t="shared" si="61"/>
        <v>18.100000000000001</v>
      </c>
      <c r="G93" s="79">
        <f t="shared" si="61"/>
        <v>10.3</v>
      </c>
      <c r="H93" s="79">
        <f t="shared" si="61"/>
        <v>13.4</v>
      </c>
      <c r="I93" s="79">
        <f t="shared" si="61"/>
        <v>136.30000000000001</v>
      </c>
      <c r="J93" s="79">
        <f t="shared" si="61"/>
        <v>14.6</v>
      </c>
      <c r="K93" s="79">
        <f t="shared" si="61"/>
        <v>12</v>
      </c>
      <c r="L93" s="79">
        <f t="shared" si="61"/>
        <v>16.7</v>
      </c>
      <c r="M93" s="79">
        <f t="shared" si="61"/>
        <v>16.100000000000001</v>
      </c>
      <c r="N93" s="79">
        <f t="shared" si="61"/>
        <v>4.2</v>
      </c>
      <c r="O93" s="79">
        <f t="shared" si="61"/>
        <v>337.8</v>
      </c>
      <c r="P93" s="79">
        <f t="shared" si="61"/>
        <v>141.5</v>
      </c>
      <c r="Q93" s="79">
        <f t="shared" si="61"/>
        <v>228.3</v>
      </c>
      <c r="R93" s="79">
        <f t="shared" si="61"/>
        <v>54.3</v>
      </c>
      <c r="S93" s="79">
        <f t="shared" si="61"/>
        <v>9.9</v>
      </c>
      <c r="T93" s="79">
        <f t="shared" si="61"/>
        <v>51.8</v>
      </c>
      <c r="U93" s="79">
        <f t="shared" si="61"/>
        <v>139.5</v>
      </c>
      <c r="V93" s="79">
        <f t="shared" si="61"/>
        <v>9.9</v>
      </c>
      <c r="W93" s="79">
        <f t="shared" si="61"/>
        <v>12.4</v>
      </c>
      <c r="X93" s="79">
        <f t="shared" si="61"/>
        <v>4.7</v>
      </c>
      <c r="Y93" s="79">
        <f t="shared" si="61"/>
        <v>40.700000000000003</v>
      </c>
      <c r="Z93" s="79">
        <f t="shared" si="61"/>
        <v>23.6</v>
      </c>
      <c r="AA93" s="79">
        <f t="shared" si="61"/>
        <v>67.8</v>
      </c>
      <c r="AB93" s="79">
        <f t="shared" si="61"/>
        <v>784.4</v>
      </c>
      <c r="AC93" s="20">
        <f t="shared" si="36"/>
        <v>446.59999999999997</v>
      </c>
      <c r="AD93" s="79">
        <f t="shared" si="59"/>
        <v>132.20840734162223</v>
      </c>
      <c r="AE93" s="17"/>
      <c r="AF93" s="18"/>
    </row>
    <row r="94" spans="2:32" ht="15" customHeight="1" x14ac:dyDescent="0.2">
      <c r="B94" s="28" t="s">
        <v>102</v>
      </c>
      <c r="C94" s="85">
        <f>+[1]PP!C127</f>
        <v>2</v>
      </c>
      <c r="D94" s="85">
        <f>+[1]PP!D127</f>
        <v>65.8</v>
      </c>
      <c r="E94" s="85">
        <f>+[1]PP!E127</f>
        <v>28.3</v>
      </c>
      <c r="F94" s="85">
        <f>+[1]PP!F127</f>
        <v>18.100000000000001</v>
      </c>
      <c r="G94" s="25">
        <f>+[1]PP!G127</f>
        <v>10.3</v>
      </c>
      <c r="H94" s="25">
        <f>+[1]PP!H127</f>
        <v>13.4</v>
      </c>
      <c r="I94" s="25">
        <f>+[1]PP!I127</f>
        <v>136.30000000000001</v>
      </c>
      <c r="J94" s="25">
        <f>+[1]PP!J127</f>
        <v>14.6</v>
      </c>
      <c r="K94" s="25">
        <f>+[1]PP!K127</f>
        <v>12</v>
      </c>
      <c r="L94" s="25">
        <f>+[1]PP!L127</f>
        <v>16.7</v>
      </c>
      <c r="M94" s="25">
        <f>+[1]PP!M127</f>
        <v>16.100000000000001</v>
      </c>
      <c r="N94" s="25">
        <f>+[1]PP!N127</f>
        <v>4.2</v>
      </c>
      <c r="O94" s="25">
        <f>SUM(C94:N94)</f>
        <v>337.8</v>
      </c>
      <c r="P94" s="85">
        <f>+[1]PP!P127</f>
        <v>141.5</v>
      </c>
      <c r="Q94" s="85">
        <f>+[1]PP!Q127</f>
        <v>228.3</v>
      </c>
      <c r="R94" s="85">
        <f>+[1]PP!R127</f>
        <v>54.3</v>
      </c>
      <c r="S94" s="85">
        <f>+[1]PP!S127</f>
        <v>9.9</v>
      </c>
      <c r="T94" s="85">
        <f>+[1]PP!T127</f>
        <v>51.8</v>
      </c>
      <c r="U94" s="85">
        <f>+[1]PP!U127</f>
        <v>139.5</v>
      </c>
      <c r="V94" s="85">
        <f>+[1]PP!V127</f>
        <v>9.9</v>
      </c>
      <c r="W94" s="85">
        <f>+[1]PP!W127</f>
        <v>12.4</v>
      </c>
      <c r="X94" s="85">
        <f>+[1]PP!X127</f>
        <v>4.7</v>
      </c>
      <c r="Y94" s="85">
        <f>+[1]PP!Y127</f>
        <v>40.700000000000003</v>
      </c>
      <c r="Z94" s="85">
        <f>+[1]PP!Z127</f>
        <v>23.6</v>
      </c>
      <c r="AA94" s="85">
        <f>+[1]PP!AA127</f>
        <v>67.8</v>
      </c>
      <c r="AB94" s="85">
        <f>SUM(P94:AA94)</f>
        <v>784.4</v>
      </c>
      <c r="AC94" s="24">
        <f t="shared" si="36"/>
        <v>446.59999999999997</v>
      </c>
      <c r="AD94" s="85">
        <f t="shared" si="59"/>
        <v>132.20840734162223</v>
      </c>
      <c r="AE94" s="17"/>
      <c r="AF94" s="18"/>
    </row>
    <row r="95" spans="2:32" ht="23.25" customHeight="1" thickBot="1" x14ac:dyDescent="0.25">
      <c r="B95" s="104" t="s">
        <v>103</v>
      </c>
      <c r="C95" s="105">
        <f t="shared" ref="C95:AB95" si="62">+C93+C68+C67+C66</f>
        <v>139884.39999999997</v>
      </c>
      <c r="D95" s="105">
        <f t="shared" si="62"/>
        <v>8088.8</v>
      </c>
      <c r="E95" s="105">
        <f t="shared" si="62"/>
        <v>22588.899999999994</v>
      </c>
      <c r="F95" s="105">
        <f t="shared" si="62"/>
        <v>14451.1</v>
      </c>
      <c r="G95" s="105">
        <f t="shared" si="62"/>
        <v>50614.3</v>
      </c>
      <c r="H95" s="105">
        <f t="shared" si="62"/>
        <v>43004.7</v>
      </c>
      <c r="I95" s="105">
        <f t="shared" si="62"/>
        <v>48408.200000000004</v>
      </c>
      <c r="J95" s="105">
        <f t="shared" si="62"/>
        <v>15713.8</v>
      </c>
      <c r="K95" s="105">
        <f t="shared" si="62"/>
        <v>234948.5</v>
      </c>
      <c r="L95" s="105">
        <f t="shared" si="62"/>
        <v>3557.7000000000003</v>
      </c>
      <c r="M95" s="105">
        <f t="shared" si="62"/>
        <v>30836.199999999997</v>
      </c>
      <c r="N95" s="105">
        <f t="shared" si="62"/>
        <v>54434</v>
      </c>
      <c r="O95" s="105">
        <f t="shared" si="62"/>
        <v>666530.6</v>
      </c>
      <c r="P95" s="105">
        <f t="shared" si="62"/>
        <v>152367.20000000001</v>
      </c>
      <c r="Q95" s="105">
        <f t="shared" si="62"/>
        <v>12787.699999999999</v>
      </c>
      <c r="R95" s="105">
        <f t="shared" si="62"/>
        <v>5084.7</v>
      </c>
      <c r="S95" s="105">
        <f t="shared" si="62"/>
        <v>8645.5999999999985</v>
      </c>
      <c r="T95" s="105">
        <f t="shared" si="62"/>
        <v>3035.6</v>
      </c>
      <c r="U95" s="105">
        <f t="shared" si="62"/>
        <v>28334.500000000004</v>
      </c>
      <c r="V95" s="105">
        <f t="shared" si="62"/>
        <v>16784</v>
      </c>
      <c r="W95" s="105">
        <f t="shared" si="62"/>
        <v>3968</v>
      </c>
      <c r="X95" s="105">
        <f t="shared" si="62"/>
        <v>5408</v>
      </c>
      <c r="Y95" s="105">
        <f t="shared" si="62"/>
        <v>5651.4</v>
      </c>
      <c r="Z95" s="105">
        <f t="shared" si="62"/>
        <v>6132.3</v>
      </c>
      <c r="AA95" s="105">
        <f t="shared" si="62"/>
        <v>24017.8</v>
      </c>
      <c r="AB95" s="105">
        <f t="shared" si="62"/>
        <v>272216.8</v>
      </c>
      <c r="AC95" s="105">
        <f t="shared" si="36"/>
        <v>-394313.8</v>
      </c>
      <c r="AD95" s="106">
        <f t="shared" si="59"/>
        <v>-59.159144381368236</v>
      </c>
      <c r="AE95" s="17"/>
      <c r="AF95" s="18"/>
    </row>
    <row r="96" spans="2:32" ht="23.25" customHeight="1" thickTop="1" x14ac:dyDescent="0.2">
      <c r="B96" s="107" t="s">
        <v>104</v>
      </c>
      <c r="C96" s="108">
        <f t="shared" ref="C96:AB96" si="63">SUM(C97:C100)</f>
        <v>461.3</v>
      </c>
      <c r="D96" s="108">
        <f t="shared" si="63"/>
        <v>425.6</v>
      </c>
      <c r="E96" s="108">
        <f t="shared" si="63"/>
        <v>466.7</v>
      </c>
      <c r="F96" s="108">
        <f t="shared" si="63"/>
        <v>302.5</v>
      </c>
      <c r="G96" s="108">
        <f t="shared" si="63"/>
        <v>306</v>
      </c>
      <c r="H96" s="108">
        <f t="shared" si="63"/>
        <v>337.5</v>
      </c>
      <c r="I96" s="108">
        <f t="shared" si="63"/>
        <v>385.70000000000005</v>
      </c>
      <c r="J96" s="108">
        <f t="shared" si="63"/>
        <v>2100.6</v>
      </c>
      <c r="K96" s="108">
        <f t="shared" si="63"/>
        <v>315.10000000000002</v>
      </c>
      <c r="L96" s="108">
        <f t="shared" ref="L96:M96" si="64">SUM(L97:L100)</f>
        <v>381.4</v>
      </c>
      <c r="M96" s="108">
        <f t="shared" si="64"/>
        <v>418.6</v>
      </c>
      <c r="N96" s="108">
        <f t="shared" si="63"/>
        <v>388</v>
      </c>
      <c r="O96" s="108">
        <f t="shared" si="63"/>
        <v>6289</v>
      </c>
      <c r="P96" s="108">
        <f t="shared" si="63"/>
        <v>375</v>
      </c>
      <c r="Q96" s="108">
        <f t="shared" si="63"/>
        <v>432.20000000000005</v>
      </c>
      <c r="R96" s="108">
        <f t="shared" si="63"/>
        <v>431.6</v>
      </c>
      <c r="S96" s="108">
        <f t="shared" si="63"/>
        <v>420.9</v>
      </c>
      <c r="T96" s="108">
        <f t="shared" si="63"/>
        <v>451.29999999999995</v>
      </c>
      <c r="U96" s="108">
        <f t="shared" si="63"/>
        <v>432.79999999999995</v>
      </c>
      <c r="V96" s="108">
        <f t="shared" si="63"/>
        <v>460.6</v>
      </c>
      <c r="W96" s="108">
        <f t="shared" si="63"/>
        <v>474.09999999999997</v>
      </c>
      <c r="X96" s="108">
        <f t="shared" si="63"/>
        <v>457.1</v>
      </c>
      <c r="Y96" s="108">
        <f t="shared" ref="Y96:Z96" si="65">SUM(Y97:Y100)</f>
        <v>483.3</v>
      </c>
      <c r="Z96" s="108">
        <f t="shared" si="65"/>
        <v>503.5</v>
      </c>
      <c r="AA96" s="108">
        <f t="shared" si="63"/>
        <v>509.4</v>
      </c>
      <c r="AB96" s="108">
        <f t="shared" si="63"/>
        <v>5431.8000000000011</v>
      </c>
      <c r="AC96" s="109">
        <f t="shared" si="36"/>
        <v>-857.19999999999891</v>
      </c>
      <c r="AD96" s="109">
        <f t="shared" si="59"/>
        <v>-13.630147877245967</v>
      </c>
      <c r="AE96" s="17"/>
      <c r="AF96" s="18"/>
    </row>
    <row r="97" spans="2:32" ht="18" customHeight="1" x14ac:dyDescent="0.2">
      <c r="B97" s="110" t="s">
        <v>105</v>
      </c>
      <c r="C97" s="111">
        <v>384.8</v>
      </c>
      <c r="D97" s="112">
        <v>372.5</v>
      </c>
      <c r="E97" s="112">
        <v>382</v>
      </c>
      <c r="F97" s="112">
        <v>247.3</v>
      </c>
      <c r="G97" s="112">
        <v>256.10000000000002</v>
      </c>
      <c r="H97" s="112">
        <v>245.3</v>
      </c>
      <c r="I97" s="112">
        <v>303.60000000000002</v>
      </c>
      <c r="J97" s="112">
        <v>354.4</v>
      </c>
      <c r="K97" s="112">
        <v>268.10000000000002</v>
      </c>
      <c r="L97" s="112">
        <v>289.8</v>
      </c>
      <c r="M97" s="112">
        <v>305</v>
      </c>
      <c r="N97" s="112">
        <v>291.60000000000002</v>
      </c>
      <c r="O97" s="112">
        <f>SUM(C97:N97)</f>
        <v>3700.5</v>
      </c>
      <c r="P97" s="111">
        <v>309.10000000000002</v>
      </c>
      <c r="Q97" s="112">
        <v>320.60000000000002</v>
      </c>
      <c r="R97" s="112">
        <v>335.7</v>
      </c>
      <c r="S97" s="112">
        <v>315.89999999999998</v>
      </c>
      <c r="T97" s="112">
        <v>344.2</v>
      </c>
      <c r="U97" s="112">
        <v>325.7</v>
      </c>
      <c r="V97" s="112">
        <v>338</v>
      </c>
      <c r="W97" s="112">
        <v>346.9</v>
      </c>
      <c r="X97" s="112">
        <v>352.3</v>
      </c>
      <c r="Y97" s="112">
        <v>362</v>
      </c>
      <c r="Z97" s="112">
        <v>377.6</v>
      </c>
      <c r="AA97" s="112">
        <v>388.4</v>
      </c>
      <c r="AB97" s="112">
        <f>SUM(P97:AA97)</f>
        <v>4116.4000000000005</v>
      </c>
      <c r="AC97" s="113">
        <f t="shared" si="36"/>
        <v>415.90000000000055</v>
      </c>
      <c r="AD97" s="34">
        <f t="shared" si="59"/>
        <v>11.239021753817067</v>
      </c>
      <c r="AE97" s="17"/>
      <c r="AF97" s="18"/>
    </row>
    <row r="98" spans="2:32" ht="18" customHeight="1" x14ac:dyDescent="0.2">
      <c r="B98" s="110" t="s">
        <v>106</v>
      </c>
      <c r="C98" s="111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f>SUM(C98:N98)</f>
        <v>0</v>
      </c>
      <c r="P98" s="111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f>SUM(P98:AA98)</f>
        <v>0</v>
      </c>
      <c r="AC98" s="113">
        <f t="shared" si="36"/>
        <v>0</v>
      </c>
      <c r="AD98" s="34">
        <v>0</v>
      </c>
      <c r="AE98" s="17"/>
      <c r="AF98" s="18"/>
    </row>
    <row r="99" spans="2:32" ht="18" customHeight="1" x14ac:dyDescent="0.25">
      <c r="B99" s="114" t="s">
        <v>107</v>
      </c>
      <c r="C99" s="111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1686.6</v>
      </c>
      <c r="K99" s="112">
        <v>0</v>
      </c>
      <c r="L99" s="112">
        <v>0</v>
      </c>
      <c r="M99" s="112">
        <v>0</v>
      </c>
      <c r="N99" s="112">
        <v>0</v>
      </c>
      <c r="O99" s="112">
        <f>SUM(C99:N99)</f>
        <v>1686.6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f>SUM(P99:AA99)</f>
        <v>0</v>
      </c>
      <c r="AC99" s="113">
        <f t="shared" si="36"/>
        <v>-1686.6</v>
      </c>
      <c r="AD99" s="34">
        <f>+AC99/O99*100</f>
        <v>-100</v>
      </c>
      <c r="AF99" s="18"/>
    </row>
    <row r="100" spans="2:32" ht="18" customHeight="1" x14ac:dyDescent="0.2">
      <c r="B100" s="110" t="s">
        <v>108</v>
      </c>
      <c r="C100" s="115">
        <v>76.5</v>
      </c>
      <c r="D100" s="112">
        <v>53.1</v>
      </c>
      <c r="E100" s="112">
        <v>84.7</v>
      </c>
      <c r="F100" s="112">
        <v>55.2</v>
      </c>
      <c r="G100" s="112">
        <v>49.9</v>
      </c>
      <c r="H100" s="112">
        <v>92.2</v>
      </c>
      <c r="I100" s="112">
        <v>82.1</v>
      </c>
      <c r="J100" s="112">
        <v>59.6</v>
      </c>
      <c r="K100" s="112">
        <v>47</v>
      </c>
      <c r="L100" s="112">
        <v>91.6</v>
      </c>
      <c r="M100" s="112">
        <v>113.6</v>
      </c>
      <c r="N100" s="112">
        <v>96.4</v>
      </c>
      <c r="O100" s="112">
        <f>SUM(C100:N100)</f>
        <v>901.9</v>
      </c>
      <c r="P100" s="112">
        <f>+[1]PP!P136</f>
        <v>65.900000000000006</v>
      </c>
      <c r="Q100" s="112">
        <f>+[1]PP!Q136</f>
        <v>111.6</v>
      </c>
      <c r="R100" s="112">
        <f>+[1]PP!R136</f>
        <v>95.9</v>
      </c>
      <c r="S100" s="112">
        <f>+[1]PP!S136</f>
        <v>105</v>
      </c>
      <c r="T100" s="112">
        <f>+[1]PP!T136</f>
        <v>107.1</v>
      </c>
      <c r="U100" s="112">
        <f>+[1]PP!U136</f>
        <v>107.1</v>
      </c>
      <c r="V100" s="112">
        <f>+[1]PP!V136</f>
        <v>122.6</v>
      </c>
      <c r="W100" s="112">
        <f>+[1]PP!W136</f>
        <v>127.2</v>
      </c>
      <c r="X100" s="112">
        <f>+[1]PP!X136</f>
        <v>104.8</v>
      </c>
      <c r="Y100" s="112">
        <f>+[1]PP!Y136</f>
        <v>121.3</v>
      </c>
      <c r="Z100" s="112">
        <f>+[1]PP!Z136</f>
        <v>125.9</v>
      </c>
      <c r="AA100" s="112">
        <f>+[1]PP!AA136</f>
        <v>121</v>
      </c>
      <c r="AB100" s="112">
        <f>SUM(P100:AA100)</f>
        <v>1315.4</v>
      </c>
      <c r="AC100" s="112">
        <f t="shared" si="36"/>
        <v>413.50000000000011</v>
      </c>
      <c r="AD100" s="112">
        <f>+AC100/O100*100</f>
        <v>45.847654950659731</v>
      </c>
      <c r="AF100" s="18"/>
    </row>
    <row r="101" spans="2:32" ht="22.5" customHeight="1" x14ac:dyDescent="0.2">
      <c r="B101" s="116" t="s">
        <v>109</v>
      </c>
      <c r="C101" s="117">
        <f t="shared" ref="C101:I101" si="66">+C100+C98+C97+C95</f>
        <v>140345.69999999995</v>
      </c>
      <c r="D101" s="117">
        <f t="shared" si="66"/>
        <v>8514.4</v>
      </c>
      <c r="E101" s="117">
        <f t="shared" si="66"/>
        <v>23055.599999999995</v>
      </c>
      <c r="F101" s="117">
        <f t="shared" si="66"/>
        <v>14753.6</v>
      </c>
      <c r="G101" s="117">
        <f t="shared" si="66"/>
        <v>50920.3</v>
      </c>
      <c r="H101" s="117">
        <f t="shared" si="66"/>
        <v>43342.2</v>
      </c>
      <c r="I101" s="117">
        <f t="shared" si="66"/>
        <v>48793.9</v>
      </c>
      <c r="J101" s="117">
        <f t="shared" ref="J101:O101" si="67">+J100+J98+J97+J95+J99</f>
        <v>17814.399999999998</v>
      </c>
      <c r="K101" s="117">
        <f t="shared" si="67"/>
        <v>235263.6</v>
      </c>
      <c r="L101" s="117">
        <f t="shared" si="67"/>
        <v>3939.1000000000004</v>
      </c>
      <c r="M101" s="117">
        <f t="shared" si="67"/>
        <v>31254.799999999996</v>
      </c>
      <c r="N101" s="117">
        <f t="shared" si="67"/>
        <v>54822</v>
      </c>
      <c r="O101" s="117">
        <f t="shared" si="67"/>
        <v>672819.6</v>
      </c>
      <c r="P101" s="117">
        <f t="shared" ref="P101:AA101" si="68">+P100+P98+P97+P95</f>
        <v>152742.20000000001</v>
      </c>
      <c r="Q101" s="117">
        <f t="shared" si="68"/>
        <v>13219.9</v>
      </c>
      <c r="R101" s="117">
        <f t="shared" si="68"/>
        <v>5516.3</v>
      </c>
      <c r="S101" s="117">
        <f t="shared" si="68"/>
        <v>9066.4999999999982</v>
      </c>
      <c r="T101" s="117">
        <f t="shared" si="68"/>
        <v>3486.8999999999996</v>
      </c>
      <c r="U101" s="117">
        <f t="shared" si="68"/>
        <v>28767.300000000003</v>
      </c>
      <c r="V101" s="117">
        <f t="shared" si="68"/>
        <v>17244.599999999999</v>
      </c>
      <c r="W101" s="117">
        <f t="shared" si="68"/>
        <v>4442.1000000000004</v>
      </c>
      <c r="X101" s="117">
        <f t="shared" si="68"/>
        <v>5865.1</v>
      </c>
      <c r="Y101" s="117">
        <f t="shared" si="68"/>
        <v>6134.7</v>
      </c>
      <c r="Z101" s="117">
        <f t="shared" si="68"/>
        <v>6635.8</v>
      </c>
      <c r="AA101" s="117">
        <f t="shared" si="68"/>
        <v>24527.200000000001</v>
      </c>
      <c r="AB101" s="117">
        <f>+AB100+AB98+AB97+AB95+AB99</f>
        <v>277648.59999999998</v>
      </c>
      <c r="AC101" s="117">
        <f t="shared" si="36"/>
        <v>-395171</v>
      </c>
      <c r="AD101" s="118">
        <f>+AC101/O101*100</f>
        <v>-58.733574348904227</v>
      </c>
      <c r="AF101" s="18"/>
    </row>
    <row r="102" spans="2:32" ht="22.5" customHeight="1" thickBot="1" x14ac:dyDescent="0.25">
      <c r="B102" s="119" t="s">
        <v>110</v>
      </c>
      <c r="C102" s="120">
        <f>+[1]PP!C138</f>
        <v>2156.6999999999998</v>
      </c>
      <c r="D102" s="120">
        <f>+[1]PP!D138</f>
        <v>1313.1000000000001</v>
      </c>
      <c r="E102" s="120">
        <f>+[1]PP!E138</f>
        <v>1569.7</v>
      </c>
      <c r="F102" s="120">
        <f>+[1]PP!F138</f>
        <v>582.30000000000007</v>
      </c>
      <c r="G102" s="120">
        <f>+[1]PP!G138</f>
        <v>439.49999999999994</v>
      </c>
      <c r="H102" s="120">
        <f>+[1]PP!H138</f>
        <v>1084.6000000000001</v>
      </c>
      <c r="I102" s="120">
        <f>+[1]PP!I138</f>
        <v>1596.6999999999998</v>
      </c>
      <c r="J102" s="120">
        <f>+[1]PP!J138</f>
        <v>1536.8999999999999</v>
      </c>
      <c r="K102" s="120">
        <f>+[1]PP!K138</f>
        <v>564.20000000000005</v>
      </c>
      <c r="L102" s="120">
        <f>+[1]PP!L138</f>
        <v>729.9</v>
      </c>
      <c r="M102" s="120">
        <f>+[1]PP!M138</f>
        <v>664.6</v>
      </c>
      <c r="N102" s="120">
        <f>+[1]PP!N138</f>
        <v>1102.3</v>
      </c>
      <c r="O102" s="120">
        <f>+O17+O35+O39+O45+O47+O24</f>
        <v>12363.000000000002</v>
      </c>
      <c r="P102" s="120">
        <f>+[1]PP!P138</f>
        <v>1125.2000000000003</v>
      </c>
      <c r="Q102" s="120">
        <f>+[1]PP!Q138</f>
        <v>899.1</v>
      </c>
      <c r="R102" s="120">
        <f>+[1]PP!R138</f>
        <v>975.4</v>
      </c>
      <c r="S102" s="120">
        <f>+[1]PP!S138</f>
        <v>984.4</v>
      </c>
      <c r="T102" s="120">
        <f>+[1]PP!T138</f>
        <v>1148.4000000000001</v>
      </c>
      <c r="U102" s="120">
        <f>+[1]PP!U138</f>
        <v>1207.3</v>
      </c>
      <c r="V102" s="120">
        <f>+[1]PP!V138</f>
        <v>1395.5</v>
      </c>
      <c r="W102" s="120">
        <f>+[1]PP!W138</f>
        <v>1445.5</v>
      </c>
      <c r="X102" s="120">
        <f>+[1]PP!X138</f>
        <v>1529.3</v>
      </c>
      <c r="Y102" s="120">
        <f>+[1]PP!Y138</f>
        <v>1255.8</v>
      </c>
      <c r="Z102" s="120">
        <f>+[1]PP!Z138</f>
        <v>1215.4000000000001</v>
      </c>
      <c r="AA102" s="120">
        <f>+[1]PP!AA138</f>
        <v>1163.9999999999998</v>
      </c>
      <c r="AB102" s="120">
        <f>SUM(P102:AA102)</f>
        <v>14345.299999999997</v>
      </c>
      <c r="AC102" s="120">
        <f>+AC17+AC35+AC39+AC45+AC47+AC24</f>
        <v>1020.1999999999975</v>
      </c>
      <c r="AD102" s="120">
        <f>+AD17+AD35+AD39+AD45+AD47+AD24</f>
        <v>707.16070654946066</v>
      </c>
      <c r="AF102" s="18"/>
    </row>
    <row r="103" spans="2:32" ht="18" customHeight="1" thickTop="1" x14ac:dyDescent="0.2">
      <c r="B103" s="121" t="s">
        <v>111</v>
      </c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</row>
    <row r="104" spans="2:32" ht="13.5" customHeight="1" x14ac:dyDescent="0.25">
      <c r="B104" s="123" t="s">
        <v>112</v>
      </c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2"/>
      <c r="P104" s="124">
        <f>+'[1]Financiero 2020-2021'!P405/1000000</f>
        <v>0</v>
      </c>
      <c r="Q104" s="124">
        <f>+'[1]Financiero 2020-2021'!Q405/1000000</f>
        <v>0</v>
      </c>
      <c r="R104" s="124">
        <f>+'[1]Financiero 2020-2021'!R405/1000000</f>
        <v>0</v>
      </c>
      <c r="S104" s="124">
        <f>+'[1]Financiero 2020-2021'!S405/1000000</f>
        <v>0</v>
      </c>
      <c r="T104" s="124">
        <f>+'[1]Financiero 2020-2021'!T405/1000000</f>
        <v>0</v>
      </c>
      <c r="U104" s="124">
        <f>+'[1]Financiero 2020-2021'!U405/1000000</f>
        <v>0</v>
      </c>
      <c r="V104" s="124">
        <f>+'[1]Financiero 2020-2021'!V405/1000000</f>
        <v>0</v>
      </c>
      <c r="W104" s="124">
        <f>+'[1]Financiero 2020-2021'!W405/1000000</f>
        <v>0</v>
      </c>
      <c r="X104" s="124">
        <f>+'[1]Financiero 2020-2021'!X405/1000000</f>
        <v>0</v>
      </c>
      <c r="Y104" s="124">
        <f>+'[1]Financiero 2020-2021'!Y405/1000000</f>
        <v>0</v>
      </c>
      <c r="Z104" s="124">
        <f>+'[1]Financiero 2020-2021'!Z405/1000000</f>
        <v>0</v>
      </c>
      <c r="AA104" s="124">
        <f>+'[1]Financiero 2020-2021'!AA405/1000000</f>
        <v>0</v>
      </c>
      <c r="AB104" s="124">
        <f>+'[1]Financiero 2020-2021'!AB405/1000000</f>
        <v>0</v>
      </c>
      <c r="AD104" s="125"/>
    </row>
    <row r="105" spans="2:32" ht="19.5" customHeight="1" x14ac:dyDescent="0.25">
      <c r="B105" s="126" t="s">
        <v>113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2"/>
      <c r="P105" s="122">
        <f>+P104-P101</f>
        <v>-152742.20000000001</v>
      </c>
      <c r="Q105" s="122">
        <f t="shared" ref="Q105:AB105" si="69">+Q104-Q101</f>
        <v>-13219.9</v>
      </c>
      <c r="R105" s="122">
        <f t="shared" si="69"/>
        <v>-5516.3</v>
      </c>
      <c r="S105" s="122">
        <f t="shared" si="69"/>
        <v>-9066.4999999999982</v>
      </c>
      <c r="T105" s="122">
        <f t="shared" si="69"/>
        <v>-3486.8999999999996</v>
      </c>
      <c r="U105" s="122">
        <f t="shared" si="69"/>
        <v>-28767.300000000003</v>
      </c>
      <c r="V105" s="122">
        <f t="shared" si="69"/>
        <v>-17244.599999999999</v>
      </c>
      <c r="W105" s="122">
        <f t="shared" si="69"/>
        <v>-4442.1000000000004</v>
      </c>
      <c r="X105" s="122">
        <f t="shared" si="69"/>
        <v>-5865.1</v>
      </c>
      <c r="Y105" s="122">
        <f t="shared" si="69"/>
        <v>-6134.7</v>
      </c>
      <c r="Z105" s="122">
        <f t="shared" si="69"/>
        <v>-6635.8</v>
      </c>
      <c r="AA105" s="122">
        <f t="shared" si="69"/>
        <v>-24527.200000000001</v>
      </c>
      <c r="AB105" s="122">
        <f t="shared" si="69"/>
        <v>-277648.59999999998</v>
      </c>
      <c r="AC105" s="125"/>
      <c r="AD105" s="125"/>
    </row>
    <row r="106" spans="2:32" ht="21" customHeight="1" x14ac:dyDescent="0.3">
      <c r="B106" s="127" t="s">
        <v>114</v>
      </c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2"/>
      <c r="P106" s="129"/>
      <c r="Q106" s="129"/>
      <c r="R106" s="129"/>
      <c r="S106" s="129">
        <f>+S61+S55+S50+S38++S20+S16+S11</f>
        <v>1067.4000000000001</v>
      </c>
      <c r="T106" s="129">
        <f>+T61+T55+T50+T38++T20+T16+T11</f>
        <v>1199.9999999999998</v>
      </c>
      <c r="U106" s="130"/>
      <c r="V106" s="128"/>
      <c r="W106" s="128"/>
      <c r="X106" s="128"/>
      <c r="Y106" s="128"/>
      <c r="Z106" s="128"/>
      <c r="AA106" s="128"/>
      <c r="AB106" s="128">
        <v>277648.50199999998</v>
      </c>
      <c r="AD106" s="128"/>
    </row>
    <row r="107" spans="2:32" ht="17.25" x14ac:dyDescent="0.3">
      <c r="B107" s="126" t="s">
        <v>115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22"/>
      <c r="Q107" s="132"/>
      <c r="R107" s="133"/>
      <c r="S107" s="133"/>
      <c r="T107" s="133"/>
      <c r="U107" s="133"/>
      <c r="V107" s="133"/>
      <c r="W107" s="131"/>
      <c r="X107" s="131"/>
      <c r="Y107" s="131"/>
      <c r="Z107" s="131"/>
      <c r="AA107" s="131"/>
      <c r="AB107" s="128">
        <f>+AB106-AB101</f>
        <v>-9.7999999998137355E-2</v>
      </c>
      <c r="AD107" s="134"/>
    </row>
    <row r="108" spans="2:32" ht="17.25" x14ac:dyDescent="0.3">
      <c r="B108" s="126" t="s">
        <v>116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22"/>
      <c r="Q108" s="136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8"/>
    </row>
    <row r="109" spans="2:32" ht="17.25" x14ac:dyDescent="0.3">
      <c r="B109" s="139" t="s">
        <v>117</v>
      </c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22"/>
      <c r="P109" s="136"/>
      <c r="Q109" s="137"/>
      <c r="R109" s="137"/>
      <c r="S109" s="137"/>
      <c r="T109" s="137"/>
      <c r="U109" s="137"/>
      <c r="V109" s="137"/>
      <c r="W109" s="137"/>
      <c r="X109" s="137"/>
      <c r="Y109" s="137"/>
      <c r="Z109" s="140"/>
      <c r="AA109" s="140"/>
      <c r="AB109" s="141"/>
      <c r="AC109" s="138"/>
      <c r="AD109" s="138"/>
    </row>
    <row r="110" spans="2:32" ht="17.25" x14ac:dyDescent="0.3">
      <c r="B110" s="138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2"/>
      <c r="P110" s="142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38"/>
      <c r="AD110" s="138"/>
    </row>
    <row r="111" spans="2:32" ht="17.25" x14ac:dyDescent="0.3">
      <c r="B111" s="138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38"/>
      <c r="AD111" s="138"/>
    </row>
    <row r="112" spans="2:32" ht="17.25" x14ac:dyDescent="0.3">
      <c r="B112" s="144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43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8"/>
      <c r="AD112" s="138"/>
    </row>
    <row r="113" spans="2:30" ht="14.25" x14ac:dyDescent="0.25">
      <c r="B113" s="144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38"/>
      <c r="AD113" s="138"/>
    </row>
    <row r="114" spans="2:30" ht="14.25" x14ac:dyDescent="0.25">
      <c r="B114" s="144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8"/>
      <c r="AD114" s="138"/>
    </row>
    <row r="115" spans="2:30" ht="14.25" x14ac:dyDescent="0.25">
      <c r="B115" s="144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38"/>
      <c r="AD115" s="138"/>
    </row>
    <row r="116" spans="2:30" ht="14.25" x14ac:dyDescent="0.25">
      <c r="B116" s="144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38"/>
      <c r="AD116" s="138"/>
    </row>
    <row r="117" spans="2:30" ht="14.25" x14ac:dyDescent="0.25">
      <c r="B117" s="138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8"/>
    </row>
    <row r="118" spans="2:30" ht="14.25" x14ac:dyDescent="0.25">
      <c r="B118" s="144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B118" s="138"/>
      <c r="AC118" s="138"/>
      <c r="AD118" s="138"/>
    </row>
    <row r="119" spans="2:30" ht="14.25" x14ac:dyDescent="0.25">
      <c r="B119" s="144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</row>
    <row r="120" spans="2:30" ht="14.25" x14ac:dyDescent="0.25"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</row>
    <row r="121" spans="2:30" ht="14.25" x14ac:dyDescent="0.25">
      <c r="B121" s="144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</row>
    <row r="122" spans="2:30" ht="14.25" x14ac:dyDescent="0.25">
      <c r="B122" s="144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</row>
    <row r="123" spans="2:30" ht="14.25" x14ac:dyDescent="0.25">
      <c r="B123" s="144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</row>
    <row r="124" spans="2:30" ht="14.25" x14ac:dyDescent="0.25"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</row>
    <row r="125" spans="2:30" ht="14.25" x14ac:dyDescent="0.25">
      <c r="B125" s="144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</row>
    <row r="126" spans="2:30" ht="14.25" x14ac:dyDescent="0.25">
      <c r="B126" s="144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</row>
    <row r="127" spans="2:30" ht="14.25" x14ac:dyDescent="0.25">
      <c r="B127" s="144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</row>
    <row r="128" spans="2:30" ht="14.25" x14ac:dyDescent="0.25"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</row>
    <row r="129" spans="2:30" ht="14.25" x14ac:dyDescent="0.25">
      <c r="B129" s="144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</row>
    <row r="130" spans="2:30" ht="14.25" x14ac:dyDescent="0.25">
      <c r="B130" s="144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</row>
    <row r="131" spans="2:30" ht="14.25" x14ac:dyDescent="0.25">
      <c r="B131" s="144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</row>
    <row r="132" spans="2:30" ht="14.25" x14ac:dyDescent="0.25">
      <c r="B132" s="144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</row>
    <row r="133" spans="2:30" ht="14.25" x14ac:dyDescent="0.25"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</row>
    <row r="134" spans="2:30" ht="14.25" x14ac:dyDescent="0.25"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</row>
    <row r="135" spans="2:30" ht="14.25" x14ac:dyDescent="0.25"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</row>
    <row r="136" spans="2:30" ht="14.25" x14ac:dyDescent="0.25"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</row>
    <row r="137" spans="2:30" ht="14.25" x14ac:dyDescent="0.25"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</row>
    <row r="138" spans="2:30" ht="14.25" x14ac:dyDescent="0.25"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</row>
    <row r="139" spans="2:30" ht="14.25" x14ac:dyDescent="0.25"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</row>
    <row r="140" spans="2:30" ht="14.25" x14ac:dyDescent="0.25"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</row>
    <row r="141" spans="2:30" ht="14.25" x14ac:dyDescent="0.25"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</row>
    <row r="142" spans="2:30" ht="14.25" x14ac:dyDescent="0.25"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</row>
    <row r="143" spans="2:30" ht="14.25" x14ac:dyDescent="0.25"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</row>
    <row r="144" spans="2:30" ht="14.25" x14ac:dyDescent="0.25"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</row>
    <row r="145" spans="2:30" ht="14.25" x14ac:dyDescent="0.25"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</row>
    <row r="146" spans="2:30" ht="14.25" x14ac:dyDescent="0.25"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</row>
    <row r="147" spans="2:30" ht="14.25" x14ac:dyDescent="0.25"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</row>
    <row r="148" spans="2:30" ht="14.25" x14ac:dyDescent="0.25"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</row>
    <row r="149" spans="2:30" ht="14.25" x14ac:dyDescent="0.25"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</row>
    <row r="150" spans="2:30" ht="14.25" x14ac:dyDescent="0.25"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</row>
    <row r="151" spans="2:30" ht="14.25" x14ac:dyDescent="0.25"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</row>
    <row r="152" spans="2:30" ht="14.25" x14ac:dyDescent="0.25"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</row>
    <row r="153" spans="2:30" ht="14.25" x14ac:dyDescent="0.25"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</row>
    <row r="154" spans="2:30" ht="14.25" x14ac:dyDescent="0.25"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</row>
    <row r="155" spans="2:30" ht="14.25" x14ac:dyDescent="0.25"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</row>
    <row r="156" spans="2:30" ht="14.25" x14ac:dyDescent="0.25"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</row>
    <row r="157" spans="2:30" ht="14.25" x14ac:dyDescent="0.25"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</row>
    <row r="158" spans="2:30" ht="14.25" x14ac:dyDescent="0.25"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</row>
    <row r="159" spans="2:30" ht="14.25" x14ac:dyDescent="0.25"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</row>
    <row r="160" spans="2:30" ht="14.25" x14ac:dyDescent="0.25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</row>
    <row r="161" spans="2:30" ht="14.25" x14ac:dyDescent="0.25"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</row>
    <row r="162" spans="2:30" ht="14.25" x14ac:dyDescent="0.25"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</row>
    <row r="163" spans="2:30" ht="14.25" x14ac:dyDescent="0.25"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</row>
    <row r="164" spans="2:30" ht="14.25" x14ac:dyDescent="0.25"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</row>
    <row r="165" spans="2:30" ht="14.25" x14ac:dyDescent="0.25"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</row>
    <row r="166" spans="2:30" ht="14.25" x14ac:dyDescent="0.25"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</row>
    <row r="167" spans="2:30" ht="14.25" x14ac:dyDescent="0.25"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</row>
    <row r="168" spans="2:30" ht="14.25" x14ac:dyDescent="0.25"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</row>
    <row r="169" spans="2:30" ht="14.25" x14ac:dyDescent="0.25"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</row>
    <row r="170" spans="2:30" ht="14.25" x14ac:dyDescent="0.25"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</row>
    <row r="171" spans="2:30" ht="14.25" x14ac:dyDescent="0.25"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</row>
    <row r="172" spans="2:30" ht="14.25" x14ac:dyDescent="0.25"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</row>
    <row r="173" spans="2:30" ht="14.25" x14ac:dyDescent="0.25"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</row>
    <row r="174" spans="2:30" ht="14.25" x14ac:dyDescent="0.25"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</row>
    <row r="175" spans="2:30" ht="14.25" x14ac:dyDescent="0.25"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</row>
    <row r="176" spans="2:30" ht="14.25" x14ac:dyDescent="0.25"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</row>
    <row r="177" spans="2:30" ht="14.25" x14ac:dyDescent="0.25"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</row>
    <row r="178" spans="2:30" ht="14.25" x14ac:dyDescent="0.25"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</row>
    <row r="179" spans="2:30" ht="14.25" x14ac:dyDescent="0.25"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</row>
    <row r="180" spans="2:30" ht="14.25" x14ac:dyDescent="0.25"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</row>
    <row r="181" spans="2:30" ht="14.25" x14ac:dyDescent="0.25"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</row>
    <row r="182" spans="2:30" ht="14.25" x14ac:dyDescent="0.25"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</row>
    <row r="183" spans="2:30" ht="14.25" x14ac:dyDescent="0.25"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</row>
    <row r="184" spans="2:30" ht="14.25" x14ac:dyDescent="0.25"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</row>
    <row r="185" spans="2:30" ht="14.25" x14ac:dyDescent="0.25"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</row>
    <row r="186" spans="2:30" ht="14.25" x14ac:dyDescent="0.25"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</row>
    <row r="187" spans="2:30" ht="14.25" x14ac:dyDescent="0.25"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</row>
    <row r="188" spans="2:30" ht="14.25" x14ac:dyDescent="0.25"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</row>
    <row r="189" spans="2:30" ht="14.25" x14ac:dyDescent="0.25"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</row>
    <row r="190" spans="2:30" ht="14.25" x14ac:dyDescent="0.25"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</row>
    <row r="191" spans="2:30" ht="14.25" x14ac:dyDescent="0.25"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</row>
    <row r="192" spans="2:30" ht="14.25" x14ac:dyDescent="0.25"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</row>
    <row r="193" spans="2:30" ht="14.25" x14ac:dyDescent="0.25"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</row>
    <row r="194" spans="2:30" ht="14.25" x14ac:dyDescent="0.25"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</row>
    <row r="195" spans="2:30" ht="14.25" x14ac:dyDescent="0.25"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</row>
    <row r="196" spans="2:30" ht="14.25" x14ac:dyDescent="0.25"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</row>
    <row r="197" spans="2:30" ht="14.25" x14ac:dyDescent="0.25"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</row>
    <row r="198" spans="2:30" ht="14.25" x14ac:dyDescent="0.25"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</row>
    <row r="199" spans="2:30" ht="14.25" x14ac:dyDescent="0.25"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</row>
    <row r="200" spans="2:30" ht="14.25" x14ac:dyDescent="0.25"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</row>
    <row r="201" spans="2:30" ht="14.25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</row>
    <row r="202" spans="2:30" ht="14.25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</row>
    <row r="203" spans="2:30" ht="14.25" x14ac:dyDescent="0.25"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</row>
    <row r="204" spans="2:30" ht="14.25" x14ac:dyDescent="0.25"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</row>
    <row r="205" spans="2:30" ht="14.25" x14ac:dyDescent="0.25"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</row>
    <row r="206" spans="2:30" ht="14.25" x14ac:dyDescent="0.25"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</row>
    <row r="207" spans="2:30" ht="14.25" x14ac:dyDescent="0.25"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</row>
    <row r="208" spans="2:30" ht="14.25" x14ac:dyDescent="0.25"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</row>
    <row r="209" spans="2:30" ht="14.25" x14ac:dyDescent="0.25"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</row>
    <row r="210" spans="2:30" ht="14.25" x14ac:dyDescent="0.25"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</row>
    <row r="211" spans="2:30" ht="14.25" x14ac:dyDescent="0.25"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</row>
    <row r="212" spans="2:30" ht="14.25" x14ac:dyDescent="0.25"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</row>
    <row r="213" spans="2:30" ht="14.25" x14ac:dyDescent="0.25"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</row>
    <row r="214" spans="2:30" ht="14.25" x14ac:dyDescent="0.25"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</row>
    <row r="215" spans="2:30" ht="14.25" x14ac:dyDescent="0.25"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</row>
    <row r="216" spans="2:30" ht="14.25" x14ac:dyDescent="0.25"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</row>
    <row r="217" spans="2:30" ht="14.25" x14ac:dyDescent="0.25"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</row>
    <row r="218" spans="2:30" ht="14.25" x14ac:dyDescent="0.25"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</row>
    <row r="219" spans="2:30" ht="14.25" x14ac:dyDescent="0.25"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</row>
    <row r="220" spans="2:30" ht="14.25" x14ac:dyDescent="0.25"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</row>
    <row r="221" spans="2:30" ht="14.25" x14ac:dyDescent="0.25"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</row>
    <row r="222" spans="2:30" ht="14.25" x14ac:dyDescent="0.25"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</row>
    <row r="223" spans="2:30" ht="14.25" x14ac:dyDescent="0.25"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</row>
    <row r="224" spans="2:30" ht="14.25" x14ac:dyDescent="0.25"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</row>
    <row r="225" spans="2:30" ht="14.25" x14ac:dyDescent="0.25"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</row>
    <row r="226" spans="2:30" ht="14.25" x14ac:dyDescent="0.25"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</row>
    <row r="227" spans="2:30" ht="14.25" x14ac:dyDescent="0.25"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</row>
    <row r="228" spans="2:30" ht="14.25" x14ac:dyDescent="0.25"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</row>
    <row r="229" spans="2:30" ht="14.25" x14ac:dyDescent="0.25"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</row>
    <row r="230" spans="2:30" ht="14.25" x14ac:dyDescent="0.25"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</row>
    <row r="231" spans="2:30" ht="14.25" x14ac:dyDescent="0.25"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</row>
    <row r="232" spans="2:30" ht="14.25" x14ac:dyDescent="0.25"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</row>
    <row r="233" spans="2:30" ht="14.25" x14ac:dyDescent="0.25"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</row>
    <row r="234" spans="2:30" ht="14.25" x14ac:dyDescent="0.25"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</row>
    <row r="235" spans="2:30" ht="14.25" x14ac:dyDescent="0.25"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</row>
    <row r="236" spans="2:30" ht="14.25" x14ac:dyDescent="0.25"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</row>
    <row r="237" spans="2:30" ht="14.25" x14ac:dyDescent="0.25"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</row>
    <row r="238" spans="2:30" ht="14.25" x14ac:dyDescent="0.25"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</row>
    <row r="239" spans="2:30" ht="14.25" x14ac:dyDescent="0.25"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</row>
    <row r="240" spans="2:30" ht="14.25" x14ac:dyDescent="0.25"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</row>
    <row r="241" spans="2:30" ht="14.25" x14ac:dyDescent="0.25"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</row>
    <row r="242" spans="2:30" ht="14.25" x14ac:dyDescent="0.25"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</row>
    <row r="243" spans="2:30" ht="14.25" x14ac:dyDescent="0.25"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</row>
    <row r="244" spans="2:30" ht="14.25" x14ac:dyDescent="0.25"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</row>
    <row r="245" spans="2:30" ht="14.25" x14ac:dyDescent="0.25"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</row>
    <row r="246" spans="2:30" ht="14.25" x14ac:dyDescent="0.25"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</row>
    <row r="247" spans="2:30" ht="14.25" x14ac:dyDescent="0.25"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</row>
    <row r="248" spans="2:30" ht="14.25" x14ac:dyDescent="0.25"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</row>
    <row r="249" spans="2:30" ht="14.25" x14ac:dyDescent="0.25"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</row>
    <row r="250" spans="2:30" ht="14.25" x14ac:dyDescent="0.25"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</row>
    <row r="251" spans="2:30" ht="14.25" x14ac:dyDescent="0.25"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</row>
    <row r="252" spans="2:30" ht="14.25" x14ac:dyDescent="0.25"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</row>
    <row r="253" spans="2:30" ht="14.25" x14ac:dyDescent="0.25"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</row>
    <row r="254" spans="2:30" ht="14.25" x14ac:dyDescent="0.25"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</row>
    <row r="255" spans="2:30" ht="14.25" x14ac:dyDescent="0.25"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</row>
    <row r="256" spans="2:30" ht="14.25" x14ac:dyDescent="0.25"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</row>
    <row r="257" spans="2:30" ht="14.25" x14ac:dyDescent="0.25"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</row>
    <row r="258" spans="2:30" ht="14.25" x14ac:dyDescent="0.25"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</row>
    <row r="259" spans="2:30" x14ac:dyDescent="0.2"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</row>
    <row r="260" spans="2:30" x14ac:dyDescent="0.2"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</row>
    <row r="261" spans="2:30" x14ac:dyDescent="0.2"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</row>
    <row r="262" spans="2:30" x14ac:dyDescent="0.2"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</row>
    <row r="263" spans="2:30" x14ac:dyDescent="0.2"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</row>
    <row r="264" spans="2:30" x14ac:dyDescent="0.2"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</row>
    <row r="265" spans="2:30" x14ac:dyDescent="0.2"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</row>
    <row r="266" spans="2:30" x14ac:dyDescent="0.2"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</row>
    <row r="267" spans="2:30" x14ac:dyDescent="0.2"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</row>
    <row r="268" spans="2:30" x14ac:dyDescent="0.2"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</row>
    <row r="269" spans="2:30" x14ac:dyDescent="0.2"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</row>
    <row r="270" spans="2:30" x14ac:dyDescent="0.2"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</row>
    <row r="271" spans="2:30" x14ac:dyDescent="0.2"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</row>
    <row r="272" spans="2:30" x14ac:dyDescent="0.2"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</row>
    <row r="273" spans="2:30" x14ac:dyDescent="0.2"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</row>
    <row r="274" spans="2:30" x14ac:dyDescent="0.2"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</row>
    <row r="275" spans="2:30" x14ac:dyDescent="0.2"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</row>
    <row r="276" spans="2:30" x14ac:dyDescent="0.2"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</row>
    <row r="277" spans="2:30" x14ac:dyDescent="0.2"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</row>
    <row r="278" spans="2:30" x14ac:dyDescent="0.2"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</row>
    <row r="279" spans="2:30" x14ac:dyDescent="0.2"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</row>
    <row r="280" spans="2:30" x14ac:dyDescent="0.2"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</row>
    <row r="281" spans="2:30" x14ac:dyDescent="0.2"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</row>
    <row r="282" spans="2:30" x14ac:dyDescent="0.2"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</row>
    <row r="283" spans="2:30" x14ac:dyDescent="0.2"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</row>
    <row r="284" spans="2:30" x14ac:dyDescent="0.2"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</row>
    <row r="285" spans="2:30" x14ac:dyDescent="0.2"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</row>
    <row r="286" spans="2:30" x14ac:dyDescent="0.2"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</row>
    <row r="287" spans="2:30" x14ac:dyDescent="0.2"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</row>
    <row r="288" spans="2:30" x14ac:dyDescent="0.2"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</row>
    <row r="289" spans="2:30" x14ac:dyDescent="0.2"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</row>
    <row r="290" spans="2:30" x14ac:dyDescent="0.2"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</row>
    <row r="291" spans="2:30" x14ac:dyDescent="0.2"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</row>
    <row r="292" spans="2:30" x14ac:dyDescent="0.2"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</row>
    <row r="293" spans="2:30" x14ac:dyDescent="0.2"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</row>
    <row r="294" spans="2:30" x14ac:dyDescent="0.2"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</row>
    <row r="295" spans="2:30" x14ac:dyDescent="0.2"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</row>
    <row r="296" spans="2:30" x14ac:dyDescent="0.2"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</row>
    <row r="297" spans="2:30" x14ac:dyDescent="0.2"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</row>
    <row r="298" spans="2:30" x14ac:dyDescent="0.2"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</row>
    <row r="299" spans="2:30" x14ac:dyDescent="0.2"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</row>
    <row r="300" spans="2:30" x14ac:dyDescent="0.2"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</row>
    <row r="301" spans="2:30" x14ac:dyDescent="0.2"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</row>
    <row r="302" spans="2:30" x14ac:dyDescent="0.2"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</row>
    <row r="303" spans="2:30" x14ac:dyDescent="0.2"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</row>
    <row r="304" spans="2:30" x14ac:dyDescent="0.2"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</row>
    <row r="305" spans="2:30" x14ac:dyDescent="0.2"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</row>
    <row r="306" spans="2:30" x14ac:dyDescent="0.2"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</row>
    <row r="307" spans="2:30" x14ac:dyDescent="0.2"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</row>
    <row r="308" spans="2:30" x14ac:dyDescent="0.2"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</row>
    <row r="309" spans="2:30" x14ac:dyDescent="0.2"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</row>
    <row r="310" spans="2:30" x14ac:dyDescent="0.2"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</row>
    <row r="311" spans="2:30" x14ac:dyDescent="0.2"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</row>
    <row r="312" spans="2:30" x14ac:dyDescent="0.2"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</row>
    <row r="313" spans="2:30" x14ac:dyDescent="0.2"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</row>
    <row r="314" spans="2:30" x14ac:dyDescent="0.2"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</row>
    <row r="315" spans="2:30" x14ac:dyDescent="0.2"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</row>
    <row r="316" spans="2:30" x14ac:dyDescent="0.2"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</row>
    <row r="317" spans="2:30" x14ac:dyDescent="0.2"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</row>
    <row r="318" spans="2:30" x14ac:dyDescent="0.2"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</row>
    <row r="319" spans="2:30" x14ac:dyDescent="0.2"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</row>
    <row r="320" spans="2:30" x14ac:dyDescent="0.2"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</row>
    <row r="321" spans="2:30" x14ac:dyDescent="0.2"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</row>
    <row r="322" spans="2:30" x14ac:dyDescent="0.2"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</row>
    <row r="323" spans="2:30" x14ac:dyDescent="0.2"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</row>
    <row r="324" spans="2:30" x14ac:dyDescent="0.2"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</row>
    <row r="325" spans="2:30" x14ac:dyDescent="0.2"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</row>
    <row r="326" spans="2:30" x14ac:dyDescent="0.2"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</row>
    <row r="327" spans="2:30" x14ac:dyDescent="0.2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</row>
    <row r="328" spans="2:30" x14ac:dyDescent="0.2"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</row>
    <row r="329" spans="2:30" x14ac:dyDescent="0.2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</row>
    <row r="330" spans="2:30" x14ac:dyDescent="0.2"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</row>
    <row r="331" spans="2:30" x14ac:dyDescent="0.2"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</row>
    <row r="332" spans="2:30" x14ac:dyDescent="0.2"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</row>
    <row r="333" spans="2:30" x14ac:dyDescent="0.2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</row>
    <row r="334" spans="2:30" x14ac:dyDescent="0.2"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</row>
    <row r="335" spans="2:30" x14ac:dyDescent="0.2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</row>
    <row r="336" spans="2:30" x14ac:dyDescent="0.2"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</row>
    <row r="337" spans="2:30" x14ac:dyDescent="0.2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</row>
    <row r="338" spans="2:30" x14ac:dyDescent="0.2"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</row>
    <row r="339" spans="2:30" x14ac:dyDescent="0.2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</row>
    <row r="340" spans="2:30" x14ac:dyDescent="0.2"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</row>
    <row r="341" spans="2:30" x14ac:dyDescent="0.2"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</row>
    <row r="342" spans="2:30" x14ac:dyDescent="0.2"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</row>
    <row r="343" spans="2:30" x14ac:dyDescent="0.2"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</row>
    <row r="344" spans="2:30" x14ac:dyDescent="0.2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</row>
    <row r="345" spans="2:30" x14ac:dyDescent="0.2"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</row>
    <row r="346" spans="2:30" x14ac:dyDescent="0.2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</row>
    <row r="347" spans="2:30" x14ac:dyDescent="0.2"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</row>
    <row r="348" spans="2:30" x14ac:dyDescent="0.2"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</row>
    <row r="349" spans="2:30" x14ac:dyDescent="0.2"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TESORERIA</vt:lpstr>
      <vt:lpstr>TESORERIA!Área_de_impresión</vt:lpstr>
      <vt:lpstr>TESORERIA!Títulos_a_imprimir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2022-04-29T17:10:16Z</dcterms:created>
  <dcterms:modified xsi:type="dcterms:W3CDTF">2022-04-29T17:11:02Z</dcterms:modified>
</cp:coreProperties>
</file>