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erez\Desktop\2022\INGRESOS FISCALES PARA INTERNET 2022\Ingresos fiscales historio Internet\"/>
    </mc:Choice>
  </mc:AlternateContent>
  <bookViews>
    <workbookView xWindow="0" yWindow="0" windowWidth="19200" windowHeight="11190" activeTab="1"/>
  </bookViews>
  <sheets>
    <sheet name="DGA" sheetId="1" r:id="rId1"/>
    <sheet name="DGA (EST)" sheetId="2" r:id="rId2"/>
  </sheets>
  <externalReferences>
    <externalReference r:id="rId3"/>
    <externalReference r:id="rId4"/>
  </externalReferences>
  <definedNames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DGA!$B$3:$AD$35</definedName>
    <definedName name="Button_13">"CLAGA2000_Consolidado_2001_List"</definedName>
    <definedName name="FORMATO">#N/A</definedName>
    <definedName name="FUENTE" localSheetId="1">#REF!</definedName>
    <definedName name="FUENTE">#REF!</definedName>
    <definedName name="OCTUBRE">#N/A</definedName>
    <definedName name="ROS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2" i="2" l="1"/>
  <c r="O32" i="2"/>
  <c r="AC32" i="2" s="1"/>
  <c r="N32" i="2"/>
  <c r="M32" i="2"/>
  <c r="L32" i="2"/>
  <c r="K32" i="2"/>
  <c r="J32" i="2"/>
  <c r="I32" i="2"/>
  <c r="H32" i="2"/>
  <c r="G32" i="2"/>
  <c r="F32" i="2"/>
  <c r="E32" i="2"/>
  <c r="D32" i="2"/>
  <c r="C32" i="2"/>
  <c r="AB31" i="2"/>
  <c r="AB30" i="2" s="1"/>
  <c r="AB29" i="2" s="1"/>
  <c r="N31" i="2"/>
  <c r="M31" i="2"/>
  <c r="L31" i="2"/>
  <c r="L30" i="2" s="1"/>
  <c r="L29" i="2" s="1"/>
  <c r="K31" i="2"/>
  <c r="K30" i="2" s="1"/>
  <c r="K29" i="2" s="1"/>
  <c r="J31" i="2"/>
  <c r="J30" i="2" s="1"/>
  <c r="J29" i="2" s="1"/>
  <c r="I31" i="2"/>
  <c r="H31" i="2"/>
  <c r="H30" i="2" s="1"/>
  <c r="H29" i="2" s="1"/>
  <c r="G31" i="2"/>
  <c r="F31" i="2"/>
  <c r="F30" i="2" s="1"/>
  <c r="F29" i="2" s="1"/>
  <c r="E31" i="2"/>
  <c r="D31" i="2"/>
  <c r="D30" i="2" s="1"/>
  <c r="D29" i="2" s="1"/>
  <c r="C31" i="2"/>
  <c r="C30" i="2" s="1"/>
  <c r="C29" i="2" s="1"/>
  <c r="AA30" i="2"/>
  <c r="AA29" i="2" s="1"/>
  <c r="Z30" i="2"/>
  <c r="Y30" i="2"/>
  <c r="Y29" i="2" s="1"/>
  <c r="X30" i="2"/>
  <c r="W30" i="2"/>
  <c r="V30" i="2"/>
  <c r="U30" i="2"/>
  <c r="U29" i="2" s="1"/>
  <c r="T30" i="2"/>
  <c r="S30" i="2"/>
  <c r="S29" i="2" s="1"/>
  <c r="R30" i="2"/>
  <c r="Q30" i="2"/>
  <c r="P30" i="2"/>
  <c r="N30" i="2"/>
  <c r="N29" i="2" s="1"/>
  <c r="M30" i="2"/>
  <c r="M29" i="2" s="1"/>
  <c r="I30" i="2"/>
  <c r="I29" i="2" s="1"/>
  <c r="G30" i="2"/>
  <c r="G29" i="2" s="1"/>
  <c r="E30" i="2"/>
  <c r="E29" i="2" s="1"/>
  <c r="Z29" i="2"/>
  <c r="X29" i="2"/>
  <c r="W29" i="2"/>
  <c r="V29" i="2"/>
  <c r="T29" i="2"/>
  <c r="R29" i="2"/>
  <c r="Q29" i="2"/>
  <c r="P29" i="2"/>
  <c r="AB28" i="2"/>
  <c r="N28" i="2"/>
  <c r="M28" i="2"/>
  <c r="L28" i="2"/>
  <c r="K28" i="2"/>
  <c r="J28" i="2"/>
  <c r="I28" i="2"/>
  <c r="H28" i="2"/>
  <c r="G28" i="2"/>
  <c r="F28" i="2"/>
  <c r="E28" i="2"/>
  <c r="D28" i="2"/>
  <c r="C28" i="2"/>
  <c r="AB27" i="2"/>
  <c r="N27" i="2"/>
  <c r="M27" i="2"/>
  <c r="L27" i="2"/>
  <c r="L25" i="2" s="1"/>
  <c r="K27" i="2"/>
  <c r="J27" i="2"/>
  <c r="I27" i="2"/>
  <c r="H27" i="2"/>
  <c r="G27" i="2"/>
  <c r="F27" i="2"/>
  <c r="F25" i="2" s="1"/>
  <c r="E27" i="2"/>
  <c r="D27" i="2"/>
  <c r="C27" i="2"/>
  <c r="AB26" i="2"/>
  <c r="N26" i="2"/>
  <c r="M26" i="2"/>
  <c r="M25" i="2" s="1"/>
  <c r="L26" i="2"/>
  <c r="K26" i="2"/>
  <c r="J26" i="2"/>
  <c r="I26" i="2"/>
  <c r="H26" i="2"/>
  <c r="H25" i="2" s="1"/>
  <c r="G26" i="2"/>
  <c r="G25" i="2" s="1"/>
  <c r="F26" i="2"/>
  <c r="E26" i="2"/>
  <c r="D26" i="2"/>
  <c r="D25" i="2" s="1"/>
  <c r="C26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K25" i="2"/>
  <c r="J25" i="2"/>
  <c r="E25" i="2"/>
  <c r="AB24" i="2"/>
  <c r="N24" i="2"/>
  <c r="M24" i="2"/>
  <c r="L24" i="2"/>
  <c r="K24" i="2"/>
  <c r="J24" i="2"/>
  <c r="I24" i="2"/>
  <c r="H24" i="2"/>
  <c r="G24" i="2"/>
  <c r="F24" i="2"/>
  <c r="E24" i="2"/>
  <c r="D24" i="2"/>
  <c r="C24" i="2"/>
  <c r="AB23" i="2"/>
  <c r="N23" i="2"/>
  <c r="M23" i="2"/>
  <c r="L23" i="2"/>
  <c r="K23" i="2"/>
  <c r="J23" i="2"/>
  <c r="I23" i="2"/>
  <c r="I21" i="2" s="1"/>
  <c r="H23" i="2"/>
  <c r="G23" i="2"/>
  <c r="F23" i="2"/>
  <c r="E23" i="2"/>
  <c r="D23" i="2"/>
  <c r="C23" i="2"/>
  <c r="O23" i="2" s="1"/>
  <c r="AB22" i="2"/>
  <c r="N22" i="2"/>
  <c r="M22" i="2"/>
  <c r="M21" i="2" s="1"/>
  <c r="M20" i="2" s="1"/>
  <c r="L22" i="2"/>
  <c r="K22" i="2"/>
  <c r="K21" i="2" s="1"/>
  <c r="J22" i="2"/>
  <c r="J21" i="2" s="1"/>
  <c r="J20" i="2" s="1"/>
  <c r="I22" i="2"/>
  <c r="H22" i="2"/>
  <c r="G22" i="2"/>
  <c r="G21" i="2" s="1"/>
  <c r="G20" i="2" s="1"/>
  <c r="F22" i="2"/>
  <c r="E22" i="2"/>
  <c r="E21" i="2" s="1"/>
  <c r="D22" i="2"/>
  <c r="D21" i="2" s="1"/>
  <c r="D20" i="2" s="1"/>
  <c r="C22" i="2"/>
  <c r="AB21" i="2"/>
  <c r="AB20" i="2" s="1"/>
  <c r="AA21" i="2"/>
  <c r="AA20" i="2" s="1"/>
  <c r="Z21" i="2"/>
  <c r="Z20" i="2" s="1"/>
  <c r="Y21" i="2"/>
  <c r="X21" i="2"/>
  <c r="X20" i="2" s="1"/>
  <c r="W21" i="2"/>
  <c r="V21" i="2"/>
  <c r="V20" i="2" s="1"/>
  <c r="V8" i="2" s="1"/>
  <c r="V33" i="2" s="1"/>
  <c r="U21" i="2"/>
  <c r="U20" i="2" s="1"/>
  <c r="T21" i="2"/>
  <c r="T20" i="2" s="1"/>
  <c r="S21" i="2"/>
  <c r="R21" i="2"/>
  <c r="R20" i="2" s="1"/>
  <c r="Q21" i="2"/>
  <c r="P21" i="2"/>
  <c r="P20" i="2" s="1"/>
  <c r="N21" i="2"/>
  <c r="N20" i="2" s="1"/>
  <c r="H21" i="2"/>
  <c r="Y20" i="2"/>
  <c r="W20" i="2"/>
  <c r="S20" i="2"/>
  <c r="Q20" i="2"/>
  <c r="AB19" i="2"/>
  <c r="N19" i="2"/>
  <c r="M19" i="2"/>
  <c r="L19" i="2"/>
  <c r="K19" i="2"/>
  <c r="J19" i="2"/>
  <c r="I19" i="2"/>
  <c r="H19" i="2"/>
  <c r="G19" i="2"/>
  <c r="F19" i="2"/>
  <c r="E19" i="2"/>
  <c r="D19" i="2"/>
  <c r="C19" i="2"/>
  <c r="O19" i="2" s="1"/>
  <c r="AC19" i="2" s="1"/>
  <c r="AB18" i="2"/>
  <c r="N18" i="2"/>
  <c r="M18" i="2"/>
  <c r="L18" i="2"/>
  <c r="K18" i="2"/>
  <c r="J18" i="2"/>
  <c r="I18" i="2"/>
  <c r="H18" i="2"/>
  <c r="G18" i="2"/>
  <c r="F18" i="2"/>
  <c r="E18" i="2"/>
  <c r="D18" i="2"/>
  <c r="C18" i="2"/>
  <c r="AB17" i="2"/>
  <c r="N17" i="2"/>
  <c r="M17" i="2"/>
  <c r="L17" i="2"/>
  <c r="K17" i="2"/>
  <c r="J17" i="2"/>
  <c r="I17" i="2"/>
  <c r="H17" i="2"/>
  <c r="G17" i="2"/>
  <c r="F17" i="2"/>
  <c r="E17" i="2"/>
  <c r="D17" i="2"/>
  <c r="C17" i="2"/>
  <c r="AB16" i="2"/>
  <c r="N16" i="2"/>
  <c r="M16" i="2"/>
  <c r="L16" i="2"/>
  <c r="K16" i="2"/>
  <c r="J16" i="2"/>
  <c r="I16" i="2"/>
  <c r="H16" i="2"/>
  <c r="G16" i="2"/>
  <c r="F16" i="2"/>
  <c r="E16" i="2"/>
  <c r="D16" i="2"/>
  <c r="C16" i="2"/>
  <c r="AB15" i="2"/>
  <c r="N15" i="2"/>
  <c r="M15" i="2"/>
  <c r="L15" i="2"/>
  <c r="K15" i="2"/>
  <c r="J15" i="2"/>
  <c r="I15" i="2"/>
  <c r="H15" i="2"/>
  <c r="G15" i="2"/>
  <c r="F15" i="2"/>
  <c r="E15" i="2"/>
  <c r="D15" i="2"/>
  <c r="C15" i="2"/>
  <c r="AB14" i="2"/>
  <c r="N14" i="2"/>
  <c r="N12" i="2" s="1"/>
  <c r="M14" i="2"/>
  <c r="L14" i="2"/>
  <c r="K14" i="2"/>
  <c r="J14" i="2"/>
  <c r="I14" i="2"/>
  <c r="H14" i="2"/>
  <c r="H12" i="2" s="1"/>
  <c r="G14" i="2"/>
  <c r="F14" i="2"/>
  <c r="E14" i="2"/>
  <c r="D14" i="2"/>
  <c r="C14" i="2"/>
  <c r="AB13" i="2"/>
  <c r="N13" i="2"/>
  <c r="M13" i="2"/>
  <c r="L13" i="2"/>
  <c r="K13" i="2"/>
  <c r="J13" i="2"/>
  <c r="J12" i="2" s="1"/>
  <c r="J9" i="2" s="1"/>
  <c r="I13" i="2"/>
  <c r="H13" i="2"/>
  <c r="G13" i="2"/>
  <c r="F13" i="2"/>
  <c r="E13" i="2"/>
  <c r="D13" i="2"/>
  <c r="D12" i="2" s="1"/>
  <c r="C13" i="2"/>
  <c r="O13" i="2" s="1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K12" i="2"/>
  <c r="K9" i="2" s="1"/>
  <c r="E12" i="2"/>
  <c r="E9" i="2" s="1"/>
  <c r="AA11" i="2"/>
  <c r="Z11" i="2"/>
  <c r="Y11" i="2"/>
  <c r="Y10" i="2" s="1"/>
  <c r="X11" i="2"/>
  <c r="X10" i="2" s="1"/>
  <c r="W11" i="2"/>
  <c r="W9" i="2" s="1"/>
  <c r="W8" i="2" s="1"/>
  <c r="W33" i="2" s="1"/>
  <c r="V11" i="2"/>
  <c r="U11" i="2"/>
  <c r="T11" i="2"/>
  <c r="T9" i="2" s="1"/>
  <c r="S11" i="2"/>
  <c r="S10" i="2" s="1"/>
  <c r="R11" i="2"/>
  <c r="R10" i="2" s="1"/>
  <c r="Q11" i="2"/>
  <c r="Q10" i="2" s="1"/>
  <c r="P11" i="2"/>
  <c r="N11" i="2"/>
  <c r="N10" i="2" s="1"/>
  <c r="M11" i="2"/>
  <c r="M10" i="2" s="1"/>
  <c r="L11" i="2"/>
  <c r="L10" i="2" s="1"/>
  <c r="K11" i="2"/>
  <c r="J11" i="2"/>
  <c r="I11" i="2"/>
  <c r="H11" i="2"/>
  <c r="H9" i="2" s="1"/>
  <c r="G11" i="2"/>
  <c r="G10" i="2" s="1"/>
  <c r="F11" i="2"/>
  <c r="F10" i="2" s="1"/>
  <c r="E11" i="2"/>
  <c r="D11" i="2"/>
  <c r="C11" i="2"/>
  <c r="AA10" i="2"/>
  <c r="Z10" i="2"/>
  <c r="V10" i="2"/>
  <c r="U10" i="2"/>
  <c r="P10" i="2"/>
  <c r="K10" i="2"/>
  <c r="J10" i="2"/>
  <c r="I10" i="2"/>
  <c r="H10" i="2"/>
  <c r="E10" i="2"/>
  <c r="C10" i="2"/>
  <c r="Z9" i="2"/>
  <c r="Y9" i="2"/>
  <c r="X9" i="2"/>
  <c r="V9" i="2"/>
  <c r="S9" i="2"/>
  <c r="S8" i="2" s="1"/>
  <c r="S33" i="2" s="1"/>
  <c r="P9" i="2"/>
  <c r="J8" i="2" l="1"/>
  <c r="J33" i="2" s="1"/>
  <c r="I20" i="2"/>
  <c r="D9" i="2"/>
  <c r="D8" i="2" s="1"/>
  <c r="D33" i="2" s="1"/>
  <c r="Q9" i="2"/>
  <c r="Q8" i="2" s="1"/>
  <c r="Q33" i="2" s="1"/>
  <c r="X8" i="2"/>
  <c r="X33" i="2" s="1"/>
  <c r="U9" i="2"/>
  <c r="AA9" i="2"/>
  <c r="G12" i="2"/>
  <c r="G9" i="2" s="1"/>
  <c r="M12" i="2"/>
  <c r="M9" i="2" s="1"/>
  <c r="O17" i="2"/>
  <c r="AC17" i="2" s="1"/>
  <c r="E20" i="2"/>
  <c r="E8" i="2" s="1"/>
  <c r="E33" i="2" s="1"/>
  <c r="K20" i="2"/>
  <c r="K8" i="2" s="1"/>
  <c r="K33" i="2" s="1"/>
  <c r="O24" i="2"/>
  <c r="O28" i="2"/>
  <c r="AC28" i="2" s="1"/>
  <c r="R9" i="2"/>
  <c r="R8" i="2" s="1"/>
  <c r="R33" i="2" s="1"/>
  <c r="Y8" i="2"/>
  <c r="T10" i="2"/>
  <c r="O11" i="2"/>
  <c r="O10" i="2" s="1"/>
  <c r="AB11" i="2"/>
  <c r="AC11" i="2" s="1"/>
  <c r="O18" i="2"/>
  <c r="T8" i="2"/>
  <c r="T33" i="2" s="1"/>
  <c r="Z8" i="2"/>
  <c r="Z33" i="2" s="1"/>
  <c r="F21" i="2"/>
  <c r="F20" i="2" s="1"/>
  <c r="L21" i="2"/>
  <c r="L20" i="2" s="1"/>
  <c r="O14" i="2"/>
  <c r="C21" i="2"/>
  <c r="P8" i="2"/>
  <c r="P33" i="2" s="1"/>
  <c r="O31" i="2"/>
  <c r="N9" i="2"/>
  <c r="D10" i="2"/>
  <c r="W10" i="2"/>
  <c r="C12" i="2"/>
  <c r="C9" i="2" s="1"/>
  <c r="I12" i="2"/>
  <c r="I9" i="2" s="1"/>
  <c r="I8" i="2" s="1"/>
  <c r="I33" i="2" s="1"/>
  <c r="O22" i="2"/>
  <c r="C25" i="2"/>
  <c r="I25" i="2"/>
  <c r="F12" i="2"/>
  <c r="F9" i="2" s="1"/>
  <c r="F8" i="2" s="1"/>
  <c r="F33" i="2" s="1"/>
  <c r="L12" i="2"/>
  <c r="L9" i="2" s="1"/>
  <c r="L8" i="2" s="1"/>
  <c r="L33" i="2" s="1"/>
  <c r="O16" i="2"/>
  <c r="AC16" i="2" s="1"/>
  <c r="H20" i="2"/>
  <c r="H8" i="2" s="1"/>
  <c r="H33" i="2" s="1"/>
  <c r="O27" i="2"/>
  <c r="AC27" i="2" s="1"/>
  <c r="U8" i="2"/>
  <c r="U33" i="2" s="1"/>
  <c r="AA8" i="2"/>
  <c r="AA33" i="2" s="1"/>
  <c r="G8" i="2"/>
  <c r="G33" i="2" s="1"/>
  <c r="M8" i="2"/>
  <c r="M33" i="2" s="1"/>
  <c r="Y33" i="2"/>
  <c r="AB10" i="2"/>
  <c r="AB9" i="2"/>
  <c r="AB8" i="2" s="1"/>
  <c r="AB33" i="2" s="1"/>
  <c r="O12" i="2"/>
  <c r="AC12" i="2" s="1"/>
  <c r="AC13" i="2"/>
  <c r="AC31" i="2"/>
  <c r="O30" i="2"/>
  <c r="N8" i="2"/>
  <c r="N33" i="2" s="1"/>
  <c r="O21" i="2"/>
  <c r="AC22" i="2"/>
  <c r="O15" i="2"/>
  <c r="AC15" i="2" s="1"/>
  <c r="O26" i="2"/>
  <c r="C20" i="2" l="1"/>
  <c r="C8" i="2" s="1"/>
  <c r="C33" i="2" s="1"/>
  <c r="O29" i="2"/>
  <c r="AC29" i="2" s="1"/>
  <c r="AC30" i="2"/>
  <c r="O9" i="2"/>
  <c r="AC10" i="2"/>
  <c r="O25" i="2"/>
  <c r="AC25" i="2" s="1"/>
  <c r="AC26" i="2"/>
  <c r="AC21" i="2"/>
  <c r="AC9" i="2" l="1"/>
  <c r="O20" i="2"/>
  <c r="AC20" i="2" s="1"/>
  <c r="O8" i="2" l="1"/>
  <c r="O33" i="2" l="1"/>
  <c r="AC33" i="2" s="1"/>
  <c r="AC8" i="2"/>
  <c r="AC34" i="1" l="1"/>
  <c r="AB34" i="1"/>
  <c r="AB32" i="1"/>
  <c r="AC32" i="1" s="1"/>
  <c r="AD32" i="1" s="1"/>
  <c r="O32" i="1"/>
  <c r="AC31" i="1"/>
  <c r="AD31" i="1" s="1"/>
  <c r="AB31" i="1"/>
  <c r="O31" i="1"/>
  <c r="AB30" i="1"/>
  <c r="AA30" i="1"/>
  <c r="AA29" i="1" s="1"/>
  <c r="Z30" i="1"/>
  <c r="Y30" i="1"/>
  <c r="X30" i="1"/>
  <c r="X29" i="1" s="1"/>
  <c r="W30" i="1"/>
  <c r="W29" i="1" s="1"/>
  <c r="V30" i="1"/>
  <c r="U30" i="1"/>
  <c r="U29" i="1" s="1"/>
  <c r="T30" i="1"/>
  <c r="S30" i="1"/>
  <c r="R30" i="1"/>
  <c r="R29" i="1" s="1"/>
  <c r="Q30" i="1"/>
  <c r="Q29" i="1" s="1"/>
  <c r="P30" i="1"/>
  <c r="O30" i="1"/>
  <c r="O29" i="1" s="1"/>
  <c r="N30" i="1"/>
  <c r="M30" i="1"/>
  <c r="L30" i="1"/>
  <c r="L29" i="1" s="1"/>
  <c r="K30" i="1"/>
  <c r="K29" i="1" s="1"/>
  <c r="J30" i="1"/>
  <c r="I30" i="1"/>
  <c r="I29" i="1" s="1"/>
  <c r="H30" i="1"/>
  <c r="G30" i="1"/>
  <c r="F30" i="1"/>
  <c r="F29" i="1" s="1"/>
  <c r="E30" i="1"/>
  <c r="E29" i="1" s="1"/>
  <c r="D30" i="1"/>
  <c r="C30" i="1"/>
  <c r="C29" i="1" s="1"/>
  <c r="AB29" i="1"/>
  <c r="Z29" i="1"/>
  <c r="Y29" i="1"/>
  <c r="V29" i="1"/>
  <c r="T29" i="1"/>
  <c r="S29" i="1"/>
  <c r="P29" i="1"/>
  <c r="N29" i="1"/>
  <c r="M29" i="1"/>
  <c r="J29" i="1"/>
  <c r="H29" i="1"/>
  <c r="G29" i="1"/>
  <c r="D29" i="1"/>
  <c r="Q28" i="1"/>
  <c r="AB28" i="1" s="1"/>
  <c r="D28" i="1"/>
  <c r="O28" i="1" s="1"/>
  <c r="C28" i="1"/>
  <c r="AB27" i="1"/>
  <c r="AC27" i="1" s="1"/>
  <c r="AD27" i="1" s="1"/>
  <c r="O27" i="1"/>
  <c r="O25" i="1" s="1"/>
  <c r="AB26" i="1"/>
  <c r="AC26" i="1" s="1"/>
  <c r="AD26" i="1" s="1"/>
  <c r="O26" i="1"/>
  <c r="AA25" i="1"/>
  <c r="Z25" i="1"/>
  <c r="Y25" i="1"/>
  <c r="X25" i="1"/>
  <c r="W25" i="1"/>
  <c r="V25" i="1"/>
  <c r="U25" i="1"/>
  <c r="T25" i="1"/>
  <c r="S25" i="1"/>
  <c r="R25" i="1"/>
  <c r="Q25" i="1"/>
  <c r="P25" i="1"/>
  <c r="N25" i="1"/>
  <c r="M25" i="1"/>
  <c r="L25" i="1"/>
  <c r="K25" i="1"/>
  <c r="J25" i="1"/>
  <c r="I25" i="1"/>
  <c r="H25" i="1"/>
  <c r="G25" i="1"/>
  <c r="F25" i="1"/>
  <c r="E25" i="1"/>
  <c r="D25" i="1"/>
  <c r="C25" i="1"/>
  <c r="AA24" i="1"/>
  <c r="Z24" i="1"/>
  <c r="Y24" i="1"/>
  <c r="X24" i="1"/>
  <c r="W24" i="1"/>
  <c r="V24" i="1"/>
  <c r="U24" i="1"/>
  <c r="T24" i="1"/>
  <c r="S24" i="1"/>
  <c r="R24" i="1"/>
  <c r="Q24" i="1"/>
  <c r="P24" i="1"/>
  <c r="N24" i="1"/>
  <c r="M24" i="1"/>
  <c r="L24" i="1"/>
  <c r="K24" i="1"/>
  <c r="J24" i="1"/>
  <c r="I24" i="1"/>
  <c r="H24" i="1"/>
  <c r="G24" i="1"/>
  <c r="F24" i="1"/>
  <c r="E24" i="1"/>
  <c r="D24" i="1"/>
  <c r="C24" i="1"/>
  <c r="AA23" i="1"/>
  <c r="Z23" i="1"/>
  <c r="Y23" i="1"/>
  <c r="X23" i="1"/>
  <c r="W23" i="1"/>
  <c r="V23" i="1"/>
  <c r="U23" i="1"/>
  <c r="T23" i="1"/>
  <c r="T21" i="1" s="1"/>
  <c r="T20" i="1" s="1"/>
  <c r="S23" i="1"/>
  <c r="R23" i="1"/>
  <c r="Q23" i="1"/>
  <c r="P23" i="1"/>
  <c r="I23" i="1"/>
  <c r="H23" i="1"/>
  <c r="G23" i="1"/>
  <c r="F23" i="1"/>
  <c r="E23" i="1"/>
  <c r="D23" i="1"/>
  <c r="C23" i="1"/>
  <c r="O23" i="1" s="1"/>
  <c r="AA22" i="1"/>
  <c r="Z22" i="1"/>
  <c r="Y22" i="1"/>
  <c r="Y21" i="1" s="1"/>
  <c r="Y20" i="1" s="1"/>
  <c r="X22" i="1"/>
  <c r="X21" i="1" s="1"/>
  <c r="X20" i="1" s="1"/>
  <c r="W22" i="1"/>
  <c r="V22" i="1"/>
  <c r="U22" i="1"/>
  <c r="T22" i="1"/>
  <c r="S22" i="1"/>
  <c r="S21" i="1" s="1"/>
  <c r="S20" i="1" s="1"/>
  <c r="R22" i="1"/>
  <c r="R21" i="1" s="1"/>
  <c r="R20" i="1" s="1"/>
  <c r="Q22" i="1"/>
  <c r="P22" i="1"/>
  <c r="AB22" i="1" s="1"/>
  <c r="N22" i="1"/>
  <c r="M22" i="1"/>
  <c r="M21" i="1" s="1"/>
  <c r="M20" i="1" s="1"/>
  <c r="L22" i="1"/>
  <c r="L21" i="1" s="1"/>
  <c r="L20" i="1" s="1"/>
  <c r="K22" i="1"/>
  <c r="K21" i="1" s="1"/>
  <c r="K20" i="1" s="1"/>
  <c r="J22" i="1"/>
  <c r="J21" i="1" s="1"/>
  <c r="I22" i="1"/>
  <c r="I21" i="1" s="1"/>
  <c r="I20" i="1" s="1"/>
  <c r="H22" i="1"/>
  <c r="G22" i="1"/>
  <c r="G21" i="1" s="1"/>
  <c r="G20" i="1" s="1"/>
  <c r="F22" i="1"/>
  <c r="E22" i="1"/>
  <c r="E21" i="1" s="1"/>
  <c r="E20" i="1" s="1"/>
  <c r="D22" i="1"/>
  <c r="C22" i="1"/>
  <c r="O22" i="1" s="1"/>
  <c r="O21" i="1" s="1"/>
  <c r="N21" i="1"/>
  <c r="H21" i="1"/>
  <c r="F21" i="1"/>
  <c r="F20" i="1" s="1"/>
  <c r="D21" i="1"/>
  <c r="D20" i="1" s="1"/>
  <c r="AB19" i="1"/>
  <c r="AC19" i="1" s="1"/>
  <c r="AD19" i="1" s="1"/>
  <c r="O19" i="1"/>
  <c r="AB18" i="1"/>
  <c r="AC18" i="1" s="1"/>
  <c r="O18" i="1"/>
  <c r="AB17" i="1"/>
  <c r="AC17" i="1" s="1"/>
  <c r="AD17" i="1" s="1"/>
  <c r="O17" i="1"/>
  <c r="AD16" i="1"/>
  <c r="AC16" i="1"/>
  <c r="AB16" i="1"/>
  <c r="O16" i="1"/>
  <c r="AB15" i="1"/>
  <c r="AC15" i="1" s="1"/>
  <c r="AD15" i="1" s="1"/>
  <c r="O15" i="1"/>
  <c r="AB14" i="1"/>
  <c r="AC14" i="1" s="1"/>
  <c r="O14" i="1"/>
  <c r="AC13" i="1"/>
  <c r="AD13" i="1" s="1"/>
  <c r="AB13" i="1"/>
  <c r="AB12" i="1" s="1"/>
  <c r="AC12" i="1" s="1"/>
  <c r="AD12" i="1" s="1"/>
  <c r="O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A11" i="1"/>
  <c r="AA10" i="1" s="1"/>
  <c r="Z11" i="1"/>
  <c r="Z10" i="1" s="1"/>
  <c r="Y11" i="1"/>
  <c r="Y10" i="1" s="1"/>
  <c r="X11" i="1"/>
  <c r="X9" i="1" s="1"/>
  <c r="W11" i="1"/>
  <c r="W10" i="1" s="1"/>
  <c r="V11" i="1"/>
  <c r="V10" i="1" s="1"/>
  <c r="U11" i="1"/>
  <c r="U10" i="1" s="1"/>
  <c r="T11" i="1"/>
  <c r="T10" i="1" s="1"/>
  <c r="S11" i="1"/>
  <c r="S9" i="1" s="1"/>
  <c r="S8" i="1" s="1"/>
  <c r="S33" i="1" s="1"/>
  <c r="R11" i="1"/>
  <c r="R9" i="1" s="1"/>
  <c r="Q11" i="1"/>
  <c r="Q10" i="1" s="1"/>
  <c r="P11" i="1"/>
  <c r="N11" i="1"/>
  <c r="N9" i="1" s="1"/>
  <c r="M11" i="1"/>
  <c r="M9" i="1" s="1"/>
  <c r="M8" i="1" s="1"/>
  <c r="M33" i="1" s="1"/>
  <c r="M35" i="1" s="1"/>
  <c r="L11" i="1"/>
  <c r="L9" i="1" s="1"/>
  <c r="K11" i="1"/>
  <c r="K9" i="1" s="1"/>
  <c r="J11" i="1"/>
  <c r="J10" i="1" s="1"/>
  <c r="I11" i="1"/>
  <c r="I10" i="1" s="1"/>
  <c r="H11" i="1"/>
  <c r="H10" i="1" s="1"/>
  <c r="G11" i="1"/>
  <c r="G10" i="1" s="1"/>
  <c r="F11" i="1"/>
  <c r="F9" i="1" s="1"/>
  <c r="E11" i="1"/>
  <c r="E10" i="1" s="1"/>
  <c r="D11" i="1"/>
  <c r="D9" i="1" s="1"/>
  <c r="C11" i="1"/>
  <c r="C10" i="1" s="1"/>
  <c r="P10" i="1"/>
  <c r="N10" i="1"/>
  <c r="K10" i="1"/>
  <c r="AA9" i="1"/>
  <c r="Z9" i="1"/>
  <c r="Q9" i="1"/>
  <c r="P9" i="1"/>
  <c r="I9" i="1"/>
  <c r="H9" i="1"/>
  <c r="E9" i="1"/>
  <c r="D8" i="1" l="1"/>
  <c r="D33" i="1" s="1"/>
  <c r="D35" i="1" s="1"/>
  <c r="W9" i="1"/>
  <c r="J20" i="1"/>
  <c r="J8" i="1" s="1"/>
  <c r="J33" i="1" s="1"/>
  <c r="J35" i="1" s="1"/>
  <c r="Q21" i="1"/>
  <c r="Q20" i="1" s="1"/>
  <c r="Q8" i="1" s="1"/>
  <c r="Q33" i="1" s="1"/>
  <c r="Q35" i="1" s="1"/>
  <c r="W21" i="1"/>
  <c r="W20" i="1" s="1"/>
  <c r="J9" i="1"/>
  <c r="D10" i="1"/>
  <c r="H20" i="1"/>
  <c r="P21" i="1"/>
  <c r="P20" i="1" s="1"/>
  <c r="P8" i="1" s="1"/>
  <c r="P33" i="1" s="1"/>
  <c r="P35" i="1" s="1"/>
  <c r="V21" i="1"/>
  <c r="V20" i="1" s="1"/>
  <c r="I8" i="1"/>
  <c r="I33" i="1" s="1"/>
  <c r="I35" i="1" s="1"/>
  <c r="U9" i="1"/>
  <c r="N20" i="1"/>
  <c r="N8" i="1" s="1"/>
  <c r="N33" i="1" s="1"/>
  <c r="N35" i="1" s="1"/>
  <c r="AB24" i="1"/>
  <c r="T9" i="1"/>
  <c r="T8" i="1" s="1"/>
  <c r="T33" i="1" s="1"/>
  <c r="T35" i="1" s="1"/>
  <c r="C9" i="1"/>
  <c r="V9" i="1"/>
  <c r="R8" i="1"/>
  <c r="R33" i="1" s="1"/>
  <c r="R35" i="1" s="1"/>
  <c r="X8" i="1"/>
  <c r="X33" i="1" s="1"/>
  <c r="X35" i="1" s="1"/>
  <c r="H8" i="1"/>
  <c r="H33" i="1" s="1"/>
  <c r="H35" i="1" s="1"/>
  <c r="O24" i="1"/>
  <c r="O20" i="1" s="1"/>
  <c r="AC28" i="1"/>
  <c r="AD28" i="1" s="1"/>
  <c r="AB11" i="1"/>
  <c r="AB10" i="1" s="1"/>
  <c r="W8" i="1"/>
  <c r="W33" i="1" s="1"/>
  <c r="W35" i="1" s="1"/>
  <c r="F8" i="1"/>
  <c r="F33" i="1" s="1"/>
  <c r="F35" i="1" s="1"/>
  <c r="L8" i="1"/>
  <c r="L33" i="1" s="1"/>
  <c r="L35" i="1" s="1"/>
  <c r="U21" i="1"/>
  <c r="U20" i="1" s="1"/>
  <c r="U8" i="1" s="1"/>
  <c r="U33" i="1" s="1"/>
  <c r="AA21" i="1"/>
  <c r="AA20" i="1" s="1"/>
  <c r="AA8" i="1" s="1"/>
  <c r="AA33" i="1" s="1"/>
  <c r="Z21" i="1"/>
  <c r="Z20" i="1" s="1"/>
  <c r="Z8" i="1" s="1"/>
  <c r="Z33" i="1" s="1"/>
  <c r="Z35" i="1" s="1"/>
  <c r="S35" i="1"/>
  <c r="AC29" i="1"/>
  <c r="AD29" i="1" s="1"/>
  <c r="K8" i="1"/>
  <c r="K33" i="1" s="1"/>
  <c r="K35" i="1" s="1"/>
  <c r="E8" i="1"/>
  <c r="E33" i="1" s="1"/>
  <c r="E35" i="1" s="1"/>
  <c r="AC22" i="1"/>
  <c r="AD22" i="1" s="1"/>
  <c r="M10" i="1"/>
  <c r="S10" i="1"/>
  <c r="AB25" i="1"/>
  <c r="AC25" i="1" s="1"/>
  <c r="AD25" i="1" s="1"/>
  <c r="AC30" i="1"/>
  <c r="AD30" i="1" s="1"/>
  <c r="G9" i="1"/>
  <c r="G8" i="1" s="1"/>
  <c r="G33" i="1" s="1"/>
  <c r="G35" i="1" s="1"/>
  <c r="Y9" i="1"/>
  <c r="Y8" i="1" s="1"/>
  <c r="Y33" i="1" s="1"/>
  <c r="C21" i="1"/>
  <c r="C20" i="1" s="1"/>
  <c r="O11" i="1"/>
  <c r="F10" i="1"/>
  <c r="L10" i="1"/>
  <c r="R10" i="1"/>
  <c r="X10" i="1"/>
  <c r="AB23" i="1"/>
  <c r="AC23" i="1" s="1"/>
  <c r="AC24" i="1" l="1"/>
  <c r="V8" i="1"/>
  <c r="V33" i="1" s="1"/>
  <c r="V35" i="1" s="1"/>
  <c r="AC11" i="1"/>
  <c r="AD11" i="1" s="1"/>
  <c r="C8" i="1"/>
  <c r="C33" i="1" s="1"/>
  <c r="C35" i="1" s="1"/>
  <c r="U35" i="1"/>
  <c r="AA35" i="1"/>
  <c r="O9" i="1"/>
  <c r="O8" i="1" s="1"/>
  <c r="O33" i="1" s="1"/>
  <c r="O35" i="1" s="1"/>
  <c r="O10" i="1"/>
  <c r="Y35" i="1"/>
  <c r="AB9" i="1"/>
  <c r="AC10" i="1"/>
  <c r="AD10" i="1" s="1"/>
  <c r="AB21" i="1"/>
  <c r="AB20" i="1" l="1"/>
  <c r="AC20" i="1" s="1"/>
  <c r="AD20" i="1" s="1"/>
  <c r="AC21" i="1"/>
  <c r="AD21" i="1" s="1"/>
  <c r="AC9" i="1"/>
  <c r="AD9" i="1" s="1"/>
  <c r="AB8" i="1" l="1"/>
  <c r="AB33" i="1" l="1"/>
  <c r="AC8" i="1"/>
  <c r="AD8" i="1" s="1"/>
  <c r="AC33" i="1" l="1"/>
  <c r="AD33" i="1" s="1"/>
  <c r="AB35" i="1"/>
  <c r="AC35" i="1" s="1"/>
  <c r="AD35" i="1" s="1"/>
</calcChain>
</file>

<file path=xl/sharedStrings.xml><?xml version="1.0" encoding="utf-8"?>
<sst xmlns="http://schemas.openxmlformats.org/spreadsheetml/2006/main" count="128" uniqueCount="59">
  <si>
    <t xml:space="preserve"> CUADRO No.3</t>
  </si>
  <si>
    <t>INGRESOS FISCALES COMPARADOS POR PARTIDAS, DIRECCION GENERAL DE ADUANAS</t>
  </si>
  <si>
    <t>ENERO-DICIEMBRE  2021/2020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</si>
  <si>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</si>
  <si>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</si>
  <si>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</si>
  <si>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</si>
  <si>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</si>
  <si>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</si>
  <si>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</si>
  <si>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</si>
  <si>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</si>
  <si>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</si>
  <si>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</si>
  <si>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</si>
  <si>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</si>
  <si>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</si>
  <si>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</si>
  <si>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</si>
  <si>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</si>
  <si>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I) IMPUESTOS</t>
  </si>
  <si>
    <t>1)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</si>
  <si>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</si>
  <si>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</si>
  <si>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</si>
  <si>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</si>
  <si>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 los Cervezas</t>
  </si>
  <si>
    <t>- Impuesto Selectivo al Tabaco y los Cigarrillos</t>
  </si>
  <si>
    <t>- Impuesto Selectivo a las demás Mercancías</t>
  </si>
  <si>
    <t>- Impuesto adicional de RD$2.0 al consumo de gasoil y gasolina premium-regular</t>
  </si>
  <si>
    <t>- Otros</t>
  </si>
  <si>
    <t>- Accesorios sobre Impuestos Internos a  Mercancías y  Servicios</t>
  </si>
  <si>
    <t>2) IMPUESTOS SOBRE EL COMERCIO Y LAS TRANSACCIONES COMERCIO EXTERIOR</t>
  </si>
  <si>
    <t>- Impuestos sobre las Importaciones</t>
  </si>
  <si>
    <t>- Impuestos Arancelarios</t>
  </si>
  <si>
    <t>- Subasta contingentes arancelarios</t>
  </si>
  <si>
    <t>- Impuestos sobre las Exportaciones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</si>
  <si>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</si>
  <si>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</si>
  <si>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</si>
  <si>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</si>
  <si>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- Ventas de Bienes y Servicios</t>
  </si>
  <si>
    <t>- Ventas Servicios del Estado</t>
  </si>
  <si>
    <t>IV) OTROS INGRESOS</t>
  </si>
  <si>
    <t>TOTAL</t>
  </si>
  <si>
    <t xml:space="preserve">Fondo para Registro y Devolución de los Depósitos en excesos en la Cuenta Única del Tesoro </t>
  </si>
  <si>
    <t>TOTAL DE INGRESOS REPORTADOS EN EL SIGEF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</si>
  <si>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</si>
  <si>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</si>
  <si>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</si>
  <si>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en exceso de la DGA.</t>
  </si>
  <si>
    <t>Las informaciones presentadas difieren de las presentadas en  Portal de Transparencia Fiscal,  ya que solo incluyen los ingresos presupuestarios.</t>
  </si>
  <si>
    <t>ENERO-DICIEMBRE  2021/PRESUPUESTO REFORMULADO II 2021</t>
  </si>
  <si>
    <t>RECAUDADO 2021</t>
  </si>
  <si>
    <t>PRESUPUESTO REFORMULADO II 2021</t>
  </si>
  <si>
    <t xml:space="preserve">% ALCANZADO </t>
  </si>
  <si>
    <t>2) IMPUESTOS SOBRE EL COMERCIO Y LAS TRANSACCIONES/COMERCIO EXTERIOR</t>
  </si>
  <si>
    <t xml:space="preserve">(1) Cifras sujetas a rectificación.   Incluye los dólares convertidos a la tasa oficial. </t>
  </si>
  <si>
    <t xml:space="preserve">     Excluye depósitos en exceso de la DGA.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</si>
</sst>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000_);\(#,##0.0000\)"/>
  </numFmts>
  <fonts count="22" x14ac:knownFonts="1">
    <font>
      <sz val="10"/>
      <name val="Arial"/>
    </font>
    <font>
      <b/>
      <i/>
      <sz val="12"/>
      <color indexed="8"/>
      <name val="Segoe UI"/>
      <family val="2"/>
    </font>
    <font>
      <sz val="10"/>
      <name val="Arial"/>
      <family val="2"/>
    </font>
    <font>
      <b/>
      <sz val="12"/>
      <color indexed="8"/>
      <name val="Segoe UI"/>
      <family val="2"/>
    </font>
    <font>
      <i/>
      <sz val="11"/>
      <color indexed="8"/>
      <name val="Segoe UI"/>
      <family val="2"/>
    </font>
    <font>
      <b/>
      <sz val="9"/>
      <color theme="0"/>
      <name val="Segoe UI"/>
      <family val="2"/>
    </font>
    <font>
      <sz val="12"/>
      <name val="Courier"/>
      <family val="3"/>
    </font>
    <font>
      <b/>
      <sz val="9"/>
      <color indexed="8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9"/>
      <color indexed="8"/>
      <name val="Segoe UI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color indexed="8"/>
      <name val="Segoe UI"/>
      <family val="2"/>
    </font>
    <font>
      <sz val="10"/>
      <name val="Segoe UI"/>
      <family val="2"/>
    </font>
    <font>
      <sz val="8"/>
      <color indexed="8"/>
      <name val="Segoe UI"/>
      <family val="2"/>
    </font>
    <font>
      <b/>
      <sz val="10"/>
      <name val="Segoe UI"/>
      <family val="2"/>
    </font>
    <font>
      <sz val="8"/>
      <name val="Segoe UI"/>
      <family val="2"/>
    </font>
    <font>
      <i/>
      <sz val="12"/>
      <color indexed="8"/>
      <name val="Segoe UI"/>
      <family val="2"/>
    </font>
    <font>
      <sz val="12"/>
      <name val="Segoe UI"/>
      <family val="2"/>
    </font>
    <font>
      <b/>
      <sz val="10"/>
      <color indexed="8"/>
      <name val="Segoe UI"/>
      <family val="2"/>
    </font>
    <font>
      <sz val="10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39" fontId="6" fillId="0" borderId="0"/>
    <xf numFmtId="0" fontId="2" fillId="0" borderId="0"/>
  </cellStyleXfs>
  <cellXfs count="125">
    <xf numFmtId="0" fontId="0" fillId="0" borderId="0" xfId="0"/>
    <xf numFmtId="0" fontId="2" fillId="0" borderId="0" xfId="0" applyFont="1"/>
    <xf numFmtId="0" fontId="1" fillId="0" borderId="0" xfId="0" applyFont="1" applyFill="1" applyAlignment="1" applyProtection="1">
      <alignment horizontal="center"/>
    </xf>
    <xf numFmtId="0" fontId="0" fillId="0" borderId="0" xfId="0" applyFill="1" applyBorder="1"/>
    <xf numFmtId="0" fontId="5" fillId="2" borderId="6" xfId="2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39" fontId="7" fillId="0" borderId="8" xfId="3" applyFont="1" applyFill="1" applyBorder="1" applyAlignment="1" applyProtection="1"/>
    <xf numFmtId="164" fontId="7" fillId="0" borderId="9" xfId="2" applyNumberFormat="1" applyFont="1" applyFill="1" applyBorder="1"/>
    <xf numFmtId="164" fontId="7" fillId="0" borderId="10" xfId="2" applyNumberFormat="1" applyFont="1" applyFill="1" applyBorder="1"/>
    <xf numFmtId="49" fontId="7" fillId="0" borderId="8" xfId="3" applyNumberFormat="1" applyFont="1" applyFill="1" applyBorder="1" applyAlignment="1" applyProtection="1"/>
    <xf numFmtId="164" fontId="7" fillId="0" borderId="8" xfId="2" applyNumberFormat="1" applyFont="1" applyFill="1" applyBorder="1"/>
    <xf numFmtId="49" fontId="7" fillId="0" borderId="8" xfId="3" applyNumberFormat="1" applyFont="1" applyFill="1" applyBorder="1" applyAlignment="1" applyProtection="1">
      <alignment horizontal="left" indent="1"/>
    </xf>
    <xf numFmtId="0" fontId="8" fillId="0" borderId="8" xfId="2" applyFont="1" applyFill="1" applyBorder="1" applyAlignment="1" applyProtection="1">
      <alignment horizontal="left" indent="2"/>
    </xf>
    <xf numFmtId="164" fontId="8" fillId="0" borderId="8" xfId="2" applyNumberFormat="1" applyFont="1" applyFill="1" applyBorder="1" applyAlignment="1" applyProtection="1">
      <alignment horizontal="right"/>
    </xf>
    <xf numFmtId="164" fontId="8" fillId="0" borderId="10" xfId="2" applyNumberFormat="1" applyFont="1" applyFill="1" applyBorder="1" applyAlignment="1" applyProtection="1">
      <alignment horizontal="right"/>
    </xf>
    <xf numFmtId="49" fontId="7" fillId="0" borderId="8" xfId="2" applyNumberFormat="1" applyFont="1" applyFill="1" applyBorder="1" applyAlignment="1" applyProtection="1">
      <alignment horizontal="left" indent="1"/>
    </xf>
    <xf numFmtId="164" fontId="9" fillId="0" borderId="8" xfId="2" applyNumberFormat="1" applyFont="1" applyFill="1" applyBorder="1" applyAlignment="1" applyProtection="1">
      <alignment horizontal="right"/>
    </xf>
    <xf numFmtId="164" fontId="9" fillId="0" borderId="10" xfId="2" applyNumberFormat="1" applyFont="1" applyFill="1" applyBorder="1" applyAlignment="1" applyProtection="1">
      <alignment horizontal="right"/>
    </xf>
    <xf numFmtId="49" fontId="10" fillId="0" borderId="8" xfId="3" applyNumberFormat="1" applyFont="1" applyFill="1" applyBorder="1" applyAlignment="1" applyProtection="1">
      <alignment horizontal="left" indent="2"/>
    </xf>
    <xf numFmtId="164" fontId="8" fillId="3" borderId="8" xfId="2" applyNumberFormat="1" applyFont="1" applyFill="1" applyBorder="1" applyAlignment="1" applyProtection="1">
      <alignment horizontal="right"/>
    </xf>
    <xf numFmtId="0" fontId="11" fillId="0" borderId="0" xfId="0" applyFont="1" applyFill="1" applyBorder="1"/>
    <xf numFmtId="49" fontId="8" fillId="0" borderId="8" xfId="3" applyNumberFormat="1" applyFont="1" applyFill="1" applyBorder="1" applyAlignment="1" applyProtection="1">
      <alignment horizontal="left" indent="2"/>
    </xf>
    <xf numFmtId="0" fontId="11" fillId="0" borderId="0" xfId="0" applyFont="1"/>
    <xf numFmtId="43" fontId="8" fillId="0" borderId="8" xfId="1" applyFont="1" applyFill="1" applyBorder="1" applyAlignment="1" applyProtection="1">
      <alignment horizontal="right"/>
    </xf>
    <xf numFmtId="43" fontId="8" fillId="0" borderId="10" xfId="1" applyFont="1" applyFill="1" applyBorder="1" applyAlignment="1" applyProtection="1">
      <alignment horizontal="right"/>
    </xf>
    <xf numFmtId="164" fontId="7" fillId="0" borderId="8" xfId="3" applyNumberFormat="1" applyFont="1" applyFill="1" applyBorder="1" applyAlignment="1" applyProtection="1">
      <alignment horizontal="left" indent="1"/>
    </xf>
    <xf numFmtId="0" fontId="9" fillId="0" borderId="8" xfId="0" applyFont="1" applyBorder="1"/>
    <xf numFmtId="49" fontId="10" fillId="0" borderId="8" xfId="2" applyNumberFormat="1" applyFont="1" applyFill="1" applyBorder="1" applyAlignment="1" applyProtection="1">
      <alignment horizontal="left" indent="2"/>
    </xf>
    <xf numFmtId="164" fontId="8" fillId="0" borderId="8" xfId="2" applyNumberFormat="1" applyFont="1" applyFill="1" applyBorder="1"/>
    <xf numFmtId="164" fontId="9" fillId="0" borderId="8" xfId="2" applyNumberFormat="1" applyFont="1" applyFill="1" applyBorder="1"/>
    <xf numFmtId="43" fontId="9" fillId="0" borderId="10" xfId="1" applyFont="1" applyFill="1" applyBorder="1" applyAlignment="1" applyProtection="1">
      <alignment horizontal="right"/>
    </xf>
    <xf numFmtId="164" fontId="7" fillId="0" borderId="8" xfId="2" applyNumberFormat="1" applyFont="1" applyFill="1" applyBorder="1" applyProtection="1"/>
    <xf numFmtId="164" fontId="7" fillId="0" borderId="10" xfId="2" applyNumberFormat="1" applyFont="1" applyFill="1" applyBorder="1" applyProtection="1"/>
    <xf numFmtId="164" fontId="10" fillId="0" borderId="8" xfId="2" applyNumberFormat="1" applyFont="1" applyFill="1" applyBorder="1" applyProtection="1"/>
    <xf numFmtId="49" fontId="8" fillId="0" borderId="8" xfId="2" applyNumberFormat="1" applyFont="1" applyFill="1" applyBorder="1" applyAlignment="1" applyProtection="1">
      <alignment horizontal="left" indent="2"/>
    </xf>
    <xf numFmtId="39" fontId="7" fillId="0" borderId="8" xfId="3" applyFont="1" applyFill="1" applyBorder="1"/>
    <xf numFmtId="49" fontId="9" fillId="0" borderId="8" xfId="2" applyNumberFormat="1" applyFont="1" applyFill="1" applyBorder="1" applyAlignment="1" applyProtection="1">
      <alignment horizontal="left"/>
    </xf>
    <xf numFmtId="164" fontId="7" fillId="0" borderId="8" xfId="2" applyNumberFormat="1" applyFont="1" applyFill="1" applyBorder="1" applyAlignment="1" applyProtection="1"/>
    <xf numFmtId="164" fontId="7" fillId="0" borderId="10" xfId="2" applyNumberFormat="1" applyFont="1" applyFill="1" applyBorder="1" applyAlignment="1" applyProtection="1"/>
    <xf numFmtId="39" fontId="7" fillId="0" borderId="8" xfId="3" applyFont="1" applyFill="1" applyBorder="1" applyAlignment="1" applyProtection="1">
      <alignment horizontal="left" indent="1"/>
    </xf>
    <xf numFmtId="39" fontId="10" fillId="0" borderId="8" xfId="3" applyFont="1" applyFill="1" applyBorder="1" applyAlignment="1" applyProtection="1">
      <alignment horizontal="left" indent="2"/>
    </xf>
    <xf numFmtId="164" fontId="10" fillId="0" borderId="8" xfId="2" applyNumberFormat="1" applyFont="1" applyFill="1" applyBorder="1"/>
    <xf numFmtId="0" fontId="12" fillId="0" borderId="0" xfId="0" applyFont="1" applyFill="1" applyBorder="1"/>
    <xf numFmtId="0" fontId="5" fillId="2" borderId="6" xfId="2" applyFont="1" applyFill="1" applyBorder="1" applyAlignment="1" applyProtection="1">
      <alignment horizontal="left" vertical="center"/>
    </xf>
    <xf numFmtId="164" fontId="5" fillId="2" borderId="6" xfId="2" applyNumberFormat="1" applyFont="1" applyFill="1" applyBorder="1" applyAlignment="1" applyProtection="1">
      <alignment vertical="center"/>
    </xf>
    <xf numFmtId="164" fontId="5" fillId="2" borderId="7" xfId="2" applyNumberFormat="1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left" vertical="center"/>
    </xf>
    <xf numFmtId="164" fontId="10" fillId="0" borderId="12" xfId="2" applyNumberFormat="1" applyFont="1" applyFill="1" applyBorder="1" applyAlignment="1" applyProtection="1">
      <alignment vertical="center"/>
    </xf>
    <xf numFmtId="164" fontId="10" fillId="0" borderId="13" xfId="2" applyNumberFormat="1" applyFont="1" applyFill="1" applyBorder="1" applyAlignment="1" applyProtection="1">
      <alignment vertical="center"/>
    </xf>
    <xf numFmtId="43" fontId="8" fillId="0" borderId="10" xfId="1" applyFont="1" applyFill="1" applyBorder="1" applyAlignment="1" applyProtection="1">
      <alignment horizontal="right" vertical="center"/>
    </xf>
    <xf numFmtId="49" fontId="5" fillId="2" borderId="14" xfId="0" applyNumberFormat="1" applyFont="1" applyFill="1" applyBorder="1" applyAlignment="1" applyProtection="1">
      <alignment horizontal="left" vertical="center"/>
    </xf>
    <xf numFmtId="165" fontId="5" fillId="2" borderId="12" xfId="0" applyNumberFormat="1" applyFont="1" applyFill="1" applyBorder="1" applyAlignment="1" applyProtection="1">
      <alignment vertical="center"/>
    </xf>
    <xf numFmtId="165" fontId="5" fillId="2" borderId="13" xfId="0" applyNumberFormat="1" applyFont="1" applyFill="1" applyBorder="1" applyAlignment="1" applyProtection="1">
      <alignment vertical="center"/>
    </xf>
    <xf numFmtId="164" fontId="5" fillId="2" borderId="13" xfId="0" applyNumberFormat="1" applyFont="1" applyFill="1" applyBorder="1" applyAlignment="1" applyProtection="1">
      <alignment vertical="center"/>
    </xf>
    <xf numFmtId="164" fontId="9" fillId="0" borderId="0" xfId="0" applyNumberFormat="1" applyFont="1"/>
    <xf numFmtId="164" fontId="13" fillId="0" borderId="0" xfId="2" applyNumberFormat="1" applyFont="1" applyFill="1" applyBorder="1" applyAlignment="1" applyProtection="1">
      <alignment vertical="center"/>
    </xf>
    <xf numFmtId="164" fontId="14" fillId="0" borderId="0" xfId="2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/>
    <xf numFmtId="164" fontId="14" fillId="0" borderId="0" xfId="0" applyNumberFormat="1" applyFont="1" applyFill="1" applyBorder="1"/>
    <xf numFmtId="0" fontId="15" fillId="0" borderId="0" xfId="0" applyFont="1" applyFill="1" applyAlignment="1" applyProtection="1"/>
    <xf numFmtId="0" fontId="14" fillId="0" borderId="0" xfId="0" applyFont="1" applyFill="1" applyBorder="1"/>
    <xf numFmtId="0" fontId="15" fillId="0" borderId="0" xfId="0" applyFont="1" applyFill="1" applyAlignment="1" applyProtection="1">
      <alignment horizontal="left" indent="1"/>
    </xf>
    <xf numFmtId="164" fontId="16" fillId="0" borderId="0" xfId="0" applyNumberFormat="1" applyFont="1" applyFill="1" applyBorder="1"/>
    <xf numFmtId="0" fontId="14" fillId="0" borderId="0" xfId="0" applyFont="1"/>
    <xf numFmtId="39" fontId="14" fillId="0" borderId="0" xfId="0" applyNumberFormat="1" applyFont="1" applyFill="1" applyBorder="1"/>
    <xf numFmtId="43" fontId="14" fillId="0" borderId="0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17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5" fontId="17" fillId="0" borderId="0" xfId="1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43" fontId="17" fillId="0" borderId="0" xfId="1" applyFont="1" applyFill="1" applyBorder="1" applyAlignment="1">
      <alignment horizontal="center"/>
    </xf>
    <xf numFmtId="165" fontId="17" fillId="3" borderId="0" xfId="1" applyNumberFormat="1" applyFont="1" applyFill="1" applyBorder="1" applyAlignment="1">
      <alignment horizontal="center"/>
    </xf>
    <xf numFmtId="0" fontId="0" fillId="0" borderId="0" xfId="0" applyBorder="1"/>
    <xf numFmtId="165" fontId="14" fillId="0" borderId="0" xfId="0" applyNumberFormat="1" applyFont="1" applyFill="1" applyBorder="1"/>
    <xf numFmtId="0" fontId="14" fillId="0" borderId="0" xfId="0" applyFont="1" applyBorder="1"/>
    <xf numFmtId="0" fontId="2" fillId="0" borderId="0" xfId="4"/>
    <xf numFmtId="0" fontId="2" fillId="0" borderId="0" xfId="4" applyFont="1"/>
    <xf numFmtId="0" fontId="1" fillId="0" borderId="0" xfId="4" applyFont="1" applyFill="1" applyAlignment="1" applyProtection="1">
      <alignment horizontal="center"/>
    </xf>
    <xf numFmtId="0" fontId="18" fillId="0" borderId="0" xfId="4" applyFont="1" applyFill="1" applyBorder="1"/>
    <xf numFmtId="0" fontId="3" fillId="0" borderId="0" xfId="4" applyFont="1" applyFill="1" applyBorder="1" applyAlignment="1" applyProtection="1">
      <alignment horizontal="center"/>
    </xf>
    <xf numFmtId="0" fontId="19" fillId="0" borderId="0" xfId="4" applyFont="1" applyBorder="1"/>
    <xf numFmtId="0" fontId="2" fillId="0" borderId="0" xfId="4" applyFill="1" applyBorder="1"/>
    <xf numFmtId="0" fontId="13" fillId="0" borderId="0" xfId="4" applyFont="1" applyFill="1" applyBorder="1"/>
    <xf numFmtId="164" fontId="13" fillId="0" borderId="0" xfId="4" applyNumberFormat="1" applyFont="1" applyFill="1" applyBorder="1"/>
    <xf numFmtId="164" fontId="14" fillId="0" borderId="8" xfId="2" applyNumberFormat="1" applyFont="1" applyFill="1" applyBorder="1" applyAlignment="1" applyProtection="1">
      <alignment horizontal="right"/>
    </xf>
    <xf numFmtId="0" fontId="9" fillId="0" borderId="8" xfId="4" applyFont="1" applyBorder="1"/>
    <xf numFmtId="164" fontId="20" fillId="0" borderId="0" xfId="4" applyNumberFormat="1" applyFont="1" applyFill="1" applyBorder="1"/>
    <xf numFmtId="164" fontId="14" fillId="0" borderId="0" xfId="4" applyNumberFormat="1" applyFont="1" applyFill="1" applyBorder="1"/>
    <xf numFmtId="0" fontId="21" fillId="0" borderId="0" xfId="4" applyFont="1" applyFill="1" applyBorder="1"/>
    <xf numFmtId="0" fontId="12" fillId="0" borderId="0" xfId="4" applyFont="1" applyFill="1" applyBorder="1"/>
    <xf numFmtId="164" fontId="9" fillId="0" borderId="0" xfId="4" applyNumberFormat="1" applyFont="1"/>
    <xf numFmtId="164" fontId="20" fillId="0" borderId="0" xfId="2" applyNumberFormat="1" applyFont="1" applyFill="1" applyBorder="1" applyAlignment="1" applyProtection="1">
      <alignment vertical="center"/>
    </xf>
    <xf numFmtId="0" fontId="14" fillId="0" borderId="0" xfId="4" applyFont="1" applyFill="1" applyBorder="1"/>
    <xf numFmtId="49" fontId="7" fillId="0" borderId="0" xfId="4" applyNumberFormat="1" applyFont="1" applyFill="1" applyBorder="1" applyAlignment="1" applyProtection="1"/>
    <xf numFmtId="0" fontId="15" fillId="0" borderId="0" xfId="4" applyFont="1" applyFill="1" applyAlignment="1" applyProtection="1"/>
    <xf numFmtId="166" fontId="17" fillId="0" borderId="0" xfId="4" applyNumberFormat="1" applyFont="1" applyFill="1" applyBorder="1"/>
    <xf numFmtId="166" fontId="14" fillId="0" borderId="0" xfId="4" applyNumberFormat="1" applyFont="1" applyFill="1" applyBorder="1"/>
    <xf numFmtId="0" fontId="15" fillId="0" borderId="0" xfId="4" applyFont="1" applyFill="1" applyAlignment="1" applyProtection="1">
      <alignment horizontal="left" indent="1"/>
    </xf>
    <xf numFmtId="165" fontId="14" fillId="0" borderId="0" xfId="1" applyNumberFormat="1" applyFont="1" applyFill="1" applyBorder="1"/>
    <xf numFmtId="0" fontId="14" fillId="0" borderId="0" xfId="4" applyFont="1"/>
    <xf numFmtId="43" fontId="14" fillId="0" borderId="0" xfId="1" applyFont="1" applyFill="1" applyBorder="1"/>
    <xf numFmtId="0" fontId="14" fillId="0" borderId="0" xfId="4" applyFont="1" applyBorder="1"/>
    <xf numFmtId="0" fontId="2" fillId="0" borderId="0" xfId="4" applyFont="1" applyBorder="1"/>
    <xf numFmtId="0" fontId="2" fillId="0" borderId="0" xfId="4" applyBorder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1" fillId="0" borderId="0" xfId="4" applyFont="1" applyFill="1" applyAlignment="1" applyProtection="1">
      <alignment horizontal="center"/>
    </xf>
    <xf numFmtId="0" fontId="3" fillId="0" borderId="0" xfId="4" applyFont="1" applyFill="1" applyAlignment="1" applyProtection="1">
      <alignment horizontal="center"/>
    </xf>
    <xf numFmtId="0" fontId="4" fillId="0" borderId="0" xfId="4" applyFont="1" applyFill="1" applyAlignment="1" applyProtection="1">
      <alignment horizontal="center"/>
    </xf>
    <xf numFmtId="0" fontId="5" fillId="2" borderId="1" xfId="4" applyFont="1" applyFill="1" applyBorder="1" applyAlignment="1" applyProtection="1">
      <alignment horizontal="center" vertical="center"/>
    </xf>
    <xf numFmtId="0" fontId="5" fillId="2" borderId="5" xfId="4" applyFont="1" applyFill="1" applyBorder="1" applyAlignment="1" applyProtection="1">
      <alignment horizontal="center" vertical="center"/>
    </xf>
    <xf numFmtId="0" fontId="5" fillId="2" borderId="2" xfId="4" applyFont="1" applyFill="1" applyBorder="1" applyAlignment="1" applyProtection="1">
      <alignment horizontal="center" vertical="center"/>
    </xf>
    <xf numFmtId="0" fontId="5" fillId="2" borderId="3" xfId="4" applyFont="1" applyFill="1" applyBorder="1" applyAlignment="1" applyProtection="1">
      <alignment horizontal="center" vertical="center"/>
    </xf>
    <xf numFmtId="0" fontId="5" fillId="2" borderId="1" xfId="4" applyFont="1" applyFill="1" applyBorder="1" applyAlignment="1" applyProtection="1">
      <alignment horizontal="center" vertical="center" wrapText="1"/>
    </xf>
    <xf numFmtId="0" fontId="5" fillId="2" borderId="5" xfId="4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Normal" xfId="0" builtinId="0"/>
    <cellStyle name="Normal 2" xfId="4"/>
    <cellStyle name="Normal_COMPARACION 2002-2001 2" xfId="2"/>
    <cellStyle name="Normal_Hoja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1/INGRESOS%20ENERO-DICIEMBRE%20%202021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20-2021"/>
      <sheetName val="FINANCIERO (2021 Est. 2021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21 (REC)"/>
      <sheetName val="2021 (RESUMEN"/>
      <sheetName val="2021 REC- EST "/>
      <sheetName val="2021 REC-EST RESUMEN"/>
    </sheetNames>
    <sheetDataSet>
      <sheetData sheetId="0"/>
      <sheetData sheetId="1"/>
      <sheetData sheetId="2"/>
      <sheetData sheetId="3">
        <row r="27">
          <cell r="C27">
            <v>7844.8</v>
          </cell>
          <cell r="D27">
            <v>6768</v>
          </cell>
          <cell r="E27">
            <v>6546.9</v>
          </cell>
          <cell r="F27">
            <v>4512.8999999999996</v>
          </cell>
          <cell r="G27">
            <v>4429.1000000000004</v>
          </cell>
          <cell r="H27">
            <v>5399.1</v>
          </cell>
          <cell r="I27">
            <v>6417.1</v>
          </cell>
          <cell r="J27">
            <v>6472.4</v>
          </cell>
          <cell r="K27">
            <v>7140.5</v>
          </cell>
          <cell r="L27">
            <v>8299</v>
          </cell>
          <cell r="M27">
            <v>8792.2000000000007</v>
          </cell>
          <cell r="N27">
            <v>9469.7999999999993</v>
          </cell>
          <cell r="P27">
            <v>7976.4</v>
          </cell>
          <cell r="Q27">
            <v>8538.7999999999993</v>
          </cell>
          <cell r="R27">
            <v>9633.1</v>
          </cell>
          <cell r="S27">
            <v>9039.4</v>
          </cell>
          <cell r="T27">
            <v>10820.3</v>
          </cell>
          <cell r="U27">
            <v>10453.799999999999</v>
          </cell>
          <cell r="V27">
            <v>10262.6</v>
          </cell>
          <cell r="W27">
            <v>10164.1</v>
          </cell>
          <cell r="X27">
            <v>10403.299999999999</v>
          </cell>
          <cell r="Y27">
            <v>12296.4</v>
          </cell>
          <cell r="Z27">
            <v>13637.4</v>
          </cell>
          <cell r="AA27">
            <v>11802.1</v>
          </cell>
        </row>
        <row r="47">
          <cell r="C47">
            <v>2737.1</v>
          </cell>
          <cell r="D47">
            <v>2402.4</v>
          </cell>
          <cell r="E47">
            <v>2061.1999999999998</v>
          </cell>
          <cell r="F47">
            <v>1477.2</v>
          </cell>
          <cell r="G47">
            <v>1493.1</v>
          </cell>
          <cell r="H47">
            <v>2007.5</v>
          </cell>
          <cell r="I47">
            <v>2372.9</v>
          </cell>
          <cell r="J47">
            <v>2507.6</v>
          </cell>
          <cell r="K47">
            <v>2732.8</v>
          </cell>
          <cell r="L47">
            <v>3088.8</v>
          </cell>
          <cell r="M47">
            <v>3257.6</v>
          </cell>
          <cell r="N47">
            <v>3491.9</v>
          </cell>
          <cell r="P47">
            <v>2709.6</v>
          </cell>
          <cell r="Q47">
            <v>2948.2</v>
          </cell>
          <cell r="R47">
            <v>3253.8</v>
          </cell>
          <cell r="S47">
            <v>3010</v>
          </cell>
          <cell r="T47">
            <v>3155.7</v>
          </cell>
          <cell r="U47">
            <v>3560.9</v>
          </cell>
          <cell r="V47">
            <v>3412.2</v>
          </cell>
          <cell r="W47">
            <v>3620.1</v>
          </cell>
          <cell r="X47">
            <v>3602.7</v>
          </cell>
          <cell r="Y47">
            <v>4415.3999999999996</v>
          </cell>
          <cell r="Z47">
            <v>4891</v>
          </cell>
          <cell r="AA47">
            <v>4057.9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8">
          <cell r="C58">
            <v>0.3</v>
          </cell>
          <cell r="D58">
            <v>0.2</v>
          </cell>
          <cell r="Q58">
            <v>0.2</v>
          </cell>
        </row>
      </sheetData>
      <sheetData sheetId="4">
        <row r="28">
          <cell r="P28">
            <v>7976.4045006300003</v>
          </cell>
          <cell r="Q28">
            <v>8538.8479607900008</v>
          </cell>
          <cell r="R28">
            <v>9633.0738247400004</v>
          </cell>
          <cell r="S28">
            <v>9039.4306116799999</v>
          </cell>
          <cell r="T28">
            <v>10820.257034639999</v>
          </cell>
          <cell r="U28">
            <v>10453.768861280001</v>
          </cell>
          <cell r="V28">
            <v>10262.66211381</v>
          </cell>
          <cell r="W28">
            <v>10164.04674206</v>
          </cell>
          <cell r="X28">
            <v>10403.277142879999</v>
          </cell>
          <cell r="Y28">
            <v>12296.371575929998</v>
          </cell>
          <cell r="Z28">
            <v>11032.0165517514</v>
          </cell>
          <cell r="AA28">
            <v>11569.7655847358</v>
          </cell>
        </row>
      </sheetData>
      <sheetData sheetId="5"/>
      <sheetData sheetId="6"/>
      <sheetData sheetId="7">
        <row r="11">
          <cell r="P11">
            <v>7976.4</v>
          </cell>
          <cell r="Q11">
            <v>8538.7999999999993</v>
          </cell>
          <cell r="R11">
            <v>9633.1</v>
          </cell>
          <cell r="S11">
            <v>9039.4</v>
          </cell>
          <cell r="T11">
            <v>10820.3</v>
          </cell>
          <cell r="U11">
            <v>10453.799999999999</v>
          </cell>
          <cell r="V11">
            <v>10262.6</v>
          </cell>
          <cell r="W11">
            <v>10164.1</v>
          </cell>
          <cell r="X11">
            <v>10403.299999999999</v>
          </cell>
          <cell r="Y11">
            <v>12296.4</v>
          </cell>
          <cell r="Z11">
            <v>13637.4</v>
          </cell>
          <cell r="AA11">
            <v>11802.1</v>
          </cell>
        </row>
        <row r="13">
          <cell r="P13">
            <v>822</v>
          </cell>
          <cell r="Q13">
            <v>642.20000000000005</v>
          </cell>
          <cell r="R13">
            <v>788.7</v>
          </cell>
          <cell r="S13">
            <v>871.4</v>
          </cell>
          <cell r="T13">
            <v>878.7</v>
          </cell>
          <cell r="U13">
            <v>984</v>
          </cell>
          <cell r="V13">
            <v>1057.2</v>
          </cell>
          <cell r="W13">
            <v>1163.0999999999999</v>
          </cell>
          <cell r="X13">
            <v>1154.5999999999999</v>
          </cell>
          <cell r="Y13">
            <v>1535.5</v>
          </cell>
          <cell r="Z13">
            <v>1584</v>
          </cell>
          <cell r="AA13">
            <v>1831.1</v>
          </cell>
        </row>
        <row r="14"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P15">
            <v>301</v>
          </cell>
          <cell r="Q15">
            <v>194.1</v>
          </cell>
          <cell r="R15">
            <v>218.9</v>
          </cell>
          <cell r="S15">
            <v>237.3</v>
          </cell>
          <cell r="T15">
            <v>227.6</v>
          </cell>
          <cell r="U15">
            <v>116.4</v>
          </cell>
          <cell r="V15">
            <v>263.10000000000002</v>
          </cell>
          <cell r="W15">
            <v>194.9</v>
          </cell>
          <cell r="X15">
            <v>298.5</v>
          </cell>
          <cell r="Y15">
            <v>477</v>
          </cell>
          <cell r="Z15">
            <v>339</v>
          </cell>
          <cell r="AA15">
            <v>364.7</v>
          </cell>
        </row>
        <row r="16">
          <cell r="P16">
            <v>169.5</v>
          </cell>
          <cell r="Q16">
            <v>197.9</v>
          </cell>
          <cell r="R16">
            <v>192.8</v>
          </cell>
          <cell r="S16">
            <v>157.1</v>
          </cell>
          <cell r="T16">
            <v>202.8</v>
          </cell>
          <cell r="U16">
            <v>190.2</v>
          </cell>
          <cell r="V16">
            <v>207.9</v>
          </cell>
          <cell r="W16">
            <v>205.1</v>
          </cell>
          <cell r="X16">
            <v>205.4</v>
          </cell>
          <cell r="Y16">
            <v>298</v>
          </cell>
          <cell r="Z16">
            <v>345.1</v>
          </cell>
          <cell r="AA16">
            <v>193.4</v>
          </cell>
        </row>
        <row r="17">
          <cell r="P17">
            <v>114.9</v>
          </cell>
          <cell r="Q17">
            <v>91.6</v>
          </cell>
          <cell r="R17">
            <v>130.4</v>
          </cell>
          <cell r="S17">
            <v>159.80000000000001</v>
          </cell>
          <cell r="T17">
            <v>126.2</v>
          </cell>
          <cell r="U17">
            <v>139</v>
          </cell>
          <cell r="V17">
            <v>138.5</v>
          </cell>
          <cell r="W17">
            <v>176.2</v>
          </cell>
          <cell r="X17">
            <v>183.5</v>
          </cell>
          <cell r="Y17">
            <v>125.4</v>
          </cell>
          <cell r="Z17">
            <v>177.3</v>
          </cell>
          <cell r="AA17">
            <v>189.3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P19">
            <v>51.8</v>
          </cell>
          <cell r="Q19">
            <v>81.2</v>
          </cell>
          <cell r="R19">
            <v>36.4</v>
          </cell>
          <cell r="S19">
            <v>26.4</v>
          </cell>
          <cell r="T19">
            <v>28</v>
          </cell>
          <cell r="U19">
            <v>28</v>
          </cell>
          <cell r="V19">
            <v>27.4</v>
          </cell>
          <cell r="W19">
            <v>29.6</v>
          </cell>
          <cell r="X19">
            <v>23.5</v>
          </cell>
          <cell r="Y19">
            <v>30.3</v>
          </cell>
          <cell r="Z19">
            <v>38.6</v>
          </cell>
          <cell r="AA19">
            <v>46.6</v>
          </cell>
        </row>
        <row r="22">
          <cell r="P22">
            <v>2709.6</v>
          </cell>
          <cell r="Q22">
            <v>2948.2</v>
          </cell>
          <cell r="R22">
            <v>3253.8</v>
          </cell>
          <cell r="S22">
            <v>3010</v>
          </cell>
          <cell r="T22">
            <v>3155.7</v>
          </cell>
          <cell r="U22">
            <v>3560.9</v>
          </cell>
          <cell r="V22">
            <v>3412.2</v>
          </cell>
          <cell r="W22">
            <v>3620.1</v>
          </cell>
          <cell r="X22">
            <v>3602.7</v>
          </cell>
          <cell r="Y22">
            <v>4415.3999999999996</v>
          </cell>
          <cell r="Z22">
            <v>4891</v>
          </cell>
          <cell r="AA22">
            <v>4057.9</v>
          </cell>
        </row>
        <row r="23"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6">
          <cell r="P26">
            <v>30.5</v>
          </cell>
          <cell r="Q26">
            <v>19.3</v>
          </cell>
          <cell r="R26">
            <v>22.5</v>
          </cell>
          <cell r="S26">
            <v>20.9</v>
          </cell>
          <cell r="T26">
            <v>24.3</v>
          </cell>
          <cell r="U26">
            <v>20.9</v>
          </cell>
          <cell r="V26">
            <v>16.3</v>
          </cell>
          <cell r="W26">
            <v>25.4</v>
          </cell>
          <cell r="X26">
            <v>22.4</v>
          </cell>
          <cell r="Y26">
            <v>18.899999999999999</v>
          </cell>
          <cell r="Z26">
            <v>20.2</v>
          </cell>
          <cell r="AA26">
            <v>24.6</v>
          </cell>
        </row>
        <row r="27">
          <cell r="P27">
            <v>0.7</v>
          </cell>
          <cell r="Q27">
            <v>1</v>
          </cell>
          <cell r="R27">
            <v>1.3</v>
          </cell>
          <cell r="S27">
            <v>1</v>
          </cell>
          <cell r="T27">
            <v>0.6</v>
          </cell>
          <cell r="U27">
            <v>1.1000000000000001</v>
          </cell>
          <cell r="V27">
            <v>0.9</v>
          </cell>
          <cell r="W27">
            <v>0.8</v>
          </cell>
          <cell r="X27">
            <v>1.3</v>
          </cell>
          <cell r="Y27">
            <v>0.6</v>
          </cell>
          <cell r="Z27">
            <v>1.6</v>
          </cell>
          <cell r="AA27">
            <v>0.9</v>
          </cell>
        </row>
        <row r="28">
          <cell r="P28">
            <v>0</v>
          </cell>
          <cell r="Q28">
            <v>0.2</v>
          </cell>
          <cell r="R28">
            <v>0.1</v>
          </cell>
          <cell r="S28">
            <v>0</v>
          </cell>
          <cell r="T28">
            <v>0.2</v>
          </cell>
          <cell r="U28">
            <v>0</v>
          </cell>
          <cell r="V28">
            <v>0.1</v>
          </cell>
          <cell r="W28">
            <v>0</v>
          </cell>
          <cell r="X28">
            <v>0.1</v>
          </cell>
          <cell r="Y28">
            <v>0</v>
          </cell>
          <cell r="Z28">
            <v>0.1</v>
          </cell>
          <cell r="AA28">
            <v>0.3</v>
          </cell>
        </row>
        <row r="31">
          <cell r="P31">
            <v>286.5</v>
          </cell>
          <cell r="Q31">
            <v>251.7</v>
          </cell>
          <cell r="R31">
            <v>145.30000000000001</v>
          </cell>
          <cell r="S31">
            <v>145.4</v>
          </cell>
          <cell r="T31">
            <v>178.5</v>
          </cell>
          <cell r="U31">
            <v>177.2</v>
          </cell>
          <cell r="V31">
            <v>202.8</v>
          </cell>
          <cell r="W31">
            <v>324.2</v>
          </cell>
          <cell r="X31">
            <v>308.10000000000002</v>
          </cell>
          <cell r="Y31">
            <v>237</v>
          </cell>
          <cell r="Z31">
            <v>130.1</v>
          </cell>
          <cell r="AA31">
            <v>199.7</v>
          </cell>
        </row>
        <row r="32">
          <cell r="P32">
            <v>23.4</v>
          </cell>
          <cell r="Q32">
            <v>0</v>
          </cell>
          <cell r="R32">
            <v>0</v>
          </cell>
          <cell r="S32">
            <v>34.6</v>
          </cell>
          <cell r="T32">
            <v>0</v>
          </cell>
          <cell r="U32">
            <v>0</v>
          </cell>
          <cell r="V32">
            <v>44.5</v>
          </cell>
          <cell r="W32">
            <v>0</v>
          </cell>
          <cell r="X32">
            <v>0</v>
          </cell>
          <cell r="Y32">
            <v>46.9</v>
          </cell>
          <cell r="Z32">
            <v>0</v>
          </cell>
          <cell r="AA32">
            <v>0</v>
          </cell>
          <cell r="AB32">
            <v>149.4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18"/>
  <sheetViews>
    <sheetView showGridLines="0" topLeftCell="O1" zoomScaleNormal="100" workbookViewId="0">
      <selection activeCell="B4" sqref="B4:AD4"/>
    </sheetView>
  </sheetViews>
  <sheetFormatPr baseColWidth="10" defaultColWidth="11.42578125" defaultRowHeight="12.75" x14ac:dyDescent="0.2"/>
  <cols>
    <col min="1" max="1" width="1.28515625" customWidth="1"/>
    <col min="2" max="2" width="73.140625" customWidth="1"/>
    <col min="3" max="13" width="10.7109375" customWidth="1"/>
    <col min="14" max="14" width="10.85546875" customWidth="1"/>
    <col min="15" max="15" width="9.85546875" customWidth="1"/>
    <col min="16" max="16" width="10" customWidth="1"/>
    <col min="17" max="22" width="9.42578125" bestFit="1" customWidth="1"/>
    <col min="23" max="23" width="9.5703125" bestFit="1" customWidth="1"/>
    <col min="24" max="24" width="11.140625" bestFit="1" customWidth="1"/>
    <col min="25" max="25" width="9.42578125" bestFit="1" customWidth="1"/>
    <col min="26" max="26" width="9.42578125" customWidth="1"/>
    <col min="27" max="27" width="12" customWidth="1"/>
    <col min="28" max="28" width="11.140625" customWidth="1"/>
    <col min="29" max="29" width="9.28515625" customWidth="1"/>
    <col min="30" max="30" width="9" customWidth="1"/>
  </cols>
  <sheetData>
    <row r="1" spans="1:69" ht="17.25" x14ac:dyDescent="0.3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17.25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6.5" customHeight="1" x14ac:dyDescent="0.3">
      <c r="B3" s="109" t="s">
        <v>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6.5" customHeight="1" x14ac:dyDescent="0.3">
      <c r="B4" s="110" t="s">
        <v>2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6.5" x14ac:dyDescent="0.3">
      <c r="B5" s="110" t="s">
        <v>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6.5" customHeight="1" x14ac:dyDescent="0.2">
      <c r="A6" s="3"/>
      <c r="B6" s="111" t="s">
        <v>4</v>
      </c>
      <c r="C6" s="113">
        <v>2020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1">
        <v>2020</v>
      </c>
      <c r="P6" s="113">
        <v>2021</v>
      </c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1">
        <v>2021</v>
      </c>
      <c r="AC6" s="114" t="s">
        <v>5</v>
      </c>
      <c r="AD6" s="115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ht="22.5" customHeight="1" thickBot="1" x14ac:dyDescent="0.25">
      <c r="A7" s="3"/>
      <c r="B7" s="112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112"/>
      <c r="P7" s="4" t="s">
        <v>6</v>
      </c>
      <c r="Q7" s="4" t="s">
        <v>7</v>
      </c>
      <c r="R7" s="4" t="s">
        <v>8</v>
      </c>
      <c r="S7" s="4" t="s">
        <v>9</v>
      </c>
      <c r="T7" s="4" t="s">
        <v>10</v>
      </c>
      <c r="U7" s="4" t="s">
        <v>11</v>
      </c>
      <c r="V7" s="4" t="s">
        <v>12</v>
      </c>
      <c r="W7" s="4" t="s">
        <v>13</v>
      </c>
      <c r="X7" s="4" t="s">
        <v>14</v>
      </c>
      <c r="Y7" s="4" t="s">
        <v>15</v>
      </c>
      <c r="Z7" s="4" t="s">
        <v>16</v>
      </c>
      <c r="AA7" s="4" t="s">
        <v>17</v>
      </c>
      <c r="AB7" s="112"/>
      <c r="AC7" s="5" t="s">
        <v>18</v>
      </c>
      <c r="AD7" s="6" t="s">
        <v>19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ht="18" customHeight="1" thickTop="1" x14ac:dyDescent="0.2">
      <c r="A8" s="3"/>
      <c r="B8" s="7" t="s">
        <v>20</v>
      </c>
      <c r="C8" s="8">
        <f t="shared" ref="C8:AB8" si="0">+C9+C20</f>
        <v>11831.1</v>
      </c>
      <c r="D8" s="8">
        <f t="shared" si="0"/>
        <v>10279.200000000001</v>
      </c>
      <c r="E8" s="8">
        <f t="shared" si="0"/>
        <v>9829.5999999999985</v>
      </c>
      <c r="F8" s="8">
        <f t="shared" si="0"/>
        <v>6604.3</v>
      </c>
      <c r="G8" s="8">
        <f t="shared" si="0"/>
        <v>6586.8000000000011</v>
      </c>
      <c r="H8" s="8">
        <f t="shared" si="0"/>
        <v>8340.1</v>
      </c>
      <c r="I8" s="8">
        <f t="shared" si="0"/>
        <v>10005.200000000001</v>
      </c>
      <c r="J8" s="8">
        <f t="shared" si="0"/>
        <v>10214.4</v>
      </c>
      <c r="K8" s="8">
        <f t="shared" si="0"/>
        <v>11252.699999999999</v>
      </c>
      <c r="L8" s="8">
        <f t="shared" si="0"/>
        <v>13224.5</v>
      </c>
      <c r="M8" s="8">
        <f t="shared" si="0"/>
        <v>13748.8</v>
      </c>
      <c r="N8" s="8">
        <f t="shared" si="0"/>
        <v>14478.9</v>
      </c>
      <c r="O8" s="9">
        <f t="shared" si="0"/>
        <v>126395.6</v>
      </c>
      <c r="P8" s="8">
        <f t="shared" si="0"/>
        <v>12176.399999999998</v>
      </c>
      <c r="Q8" s="8">
        <f t="shared" si="0"/>
        <v>12714.3</v>
      </c>
      <c r="R8" s="8">
        <f t="shared" si="0"/>
        <v>14277.900000000001</v>
      </c>
      <c r="S8" s="8">
        <f t="shared" si="0"/>
        <v>13523.3</v>
      </c>
      <c r="T8" s="8">
        <f t="shared" si="0"/>
        <v>15464.199999999999</v>
      </c>
      <c r="U8" s="8">
        <f t="shared" si="0"/>
        <v>15494.3</v>
      </c>
      <c r="V8" s="8">
        <f t="shared" si="0"/>
        <v>15386.1</v>
      </c>
      <c r="W8" s="8">
        <f t="shared" si="0"/>
        <v>15579.3</v>
      </c>
      <c r="X8" s="8">
        <f t="shared" si="0"/>
        <v>15895.199999999999</v>
      </c>
      <c r="Y8" s="8">
        <f t="shared" si="0"/>
        <v>19197.5</v>
      </c>
      <c r="Z8" s="8">
        <f t="shared" si="0"/>
        <v>21034.2</v>
      </c>
      <c r="AA8" s="8">
        <f t="shared" si="0"/>
        <v>18510.600000000002</v>
      </c>
      <c r="AB8" s="9">
        <f t="shared" si="0"/>
        <v>189253.3</v>
      </c>
      <c r="AC8" s="8">
        <f t="shared" ref="AC8:AC35" si="1">+AB8-O8</f>
        <v>62857.699999999983</v>
      </c>
      <c r="AD8" s="9">
        <f t="shared" ref="AD8:AD13" si="2">+AC8/O8*100</f>
        <v>49.730924177740349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ht="18" customHeight="1" x14ac:dyDescent="0.2">
      <c r="A9" s="3"/>
      <c r="B9" s="10" t="s">
        <v>21</v>
      </c>
      <c r="C9" s="11">
        <f>+C11+C12+C19</f>
        <v>9049.6</v>
      </c>
      <c r="D9" s="11">
        <f t="shared" ref="D9:AA9" si="3">+D11+D12+D19</f>
        <v>7845.2000000000007</v>
      </c>
      <c r="E9" s="11">
        <f t="shared" si="3"/>
        <v>7748.0999999999995</v>
      </c>
      <c r="F9" s="11">
        <f t="shared" si="3"/>
        <v>5124.3</v>
      </c>
      <c r="G9" s="11">
        <f t="shared" si="3"/>
        <v>5091.7000000000007</v>
      </c>
      <c r="H9" s="11">
        <f t="shared" si="3"/>
        <v>6330.7</v>
      </c>
      <c r="I9" s="11">
        <f t="shared" si="3"/>
        <v>7630.6</v>
      </c>
      <c r="J9" s="11">
        <f t="shared" si="3"/>
        <v>7706</v>
      </c>
      <c r="K9" s="11">
        <f t="shared" si="3"/>
        <v>8518.7999999999993</v>
      </c>
      <c r="L9" s="11">
        <f t="shared" si="3"/>
        <v>10134.6</v>
      </c>
      <c r="M9" s="11">
        <f t="shared" si="3"/>
        <v>10489.1</v>
      </c>
      <c r="N9" s="11">
        <f t="shared" si="3"/>
        <v>10961.8</v>
      </c>
      <c r="O9" s="11">
        <f t="shared" si="3"/>
        <v>96630.5</v>
      </c>
      <c r="P9" s="11">
        <f t="shared" si="3"/>
        <v>9435.5999999999985</v>
      </c>
      <c r="Q9" s="11">
        <f t="shared" si="3"/>
        <v>9745.7999999999993</v>
      </c>
      <c r="R9" s="11">
        <f t="shared" si="3"/>
        <v>11000.300000000001</v>
      </c>
      <c r="S9" s="11">
        <f t="shared" si="3"/>
        <v>10491.4</v>
      </c>
      <c r="T9" s="11">
        <f t="shared" si="3"/>
        <v>12283.599999999999</v>
      </c>
      <c r="U9" s="11">
        <f t="shared" si="3"/>
        <v>11911.4</v>
      </c>
      <c r="V9" s="11">
        <f t="shared" si="3"/>
        <v>11956.7</v>
      </c>
      <c r="W9" s="11">
        <f t="shared" si="3"/>
        <v>11933</v>
      </c>
      <c r="X9" s="11">
        <f t="shared" si="3"/>
        <v>12268.8</v>
      </c>
      <c r="Y9" s="11">
        <f t="shared" si="3"/>
        <v>14762.599999999999</v>
      </c>
      <c r="Z9" s="11">
        <f t="shared" si="3"/>
        <v>16121.4</v>
      </c>
      <c r="AA9" s="11">
        <f t="shared" si="3"/>
        <v>14427.2</v>
      </c>
      <c r="AB9" s="11">
        <f>+AB10+AB12+AB19</f>
        <v>146337.79999999999</v>
      </c>
      <c r="AC9" s="11">
        <f t="shared" si="1"/>
        <v>49707.299999999988</v>
      </c>
      <c r="AD9" s="9">
        <f t="shared" si="2"/>
        <v>51.440590703763291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ht="18" customHeight="1" x14ac:dyDescent="0.2">
      <c r="A10" s="3"/>
      <c r="B10" s="12" t="s">
        <v>22</v>
      </c>
      <c r="C10" s="11">
        <f t="shared" ref="C10:AB10" si="4">+C11</f>
        <v>7844.8</v>
      </c>
      <c r="D10" s="11">
        <f t="shared" si="4"/>
        <v>6768</v>
      </c>
      <c r="E10" s="11">
        <f t="shared" si="4"/>
        <v>6546.9</v>
      </c>
      <c r="F10" s="11">
        <f t="shared" si="4"/>
        <v>4512.8999999999996</v>
      </c>
      <c r="G10" s="11">
        <f t="shared" si="4"/>
        <v>4429.1000000000004</v>
      </c>
      <c r="H10" s="11">
        <f t="shared" si="4"/>
        <v>5399.1</v>
      </c>
      <c r="I10" s="11">
        <f t="shared" si="4"/>
        <v>6417.1</v>
      </c>
      <c r="J10" s="11">
        <f t="shared" si="4"/>
        <v>6472.4</v>
      </c>
      <c r="K10" s="11">
        <f t="shared" si="4"/>
        <v>7140.5</v>
      </c>
      <c r="L10" s="11">
        <f t="shared" si="4"/>
        <v>8299</v>
      </c>
      <c r="M10" s="11">
        <f t="shared" si="4"/>
        <v>8792.2000000000007</v>
      </c>
      <c r="N10" s="11">
        <f t="shared" si="4"/>
        <v>9469.7999999999993</v>
      </c>
      <c r="O10" s="9">
        <f t="shared" si="4"/>
        <v>82091.8</v>
      </c>
      <c r="P10" s="11">
        <f t="shared" si="4"/>
        <v>7976.4</v>
      </c>
      <c r="Q10" s="11">
        <f t="shared" si="4"/>
        <v>8538.7999999999993</v>
      </c>
      <c r="R10" s="11">
        <f t="shared" si="4"/>
        <v>9633.1</v>
      </c>
      <c r="S10" s="11">
        <f t="shared" si="4"/>
        <v>9039.4</v>
      </c>
      <c r="T10" s="11">
        <f t="shared" si="4"/>
        <v>10820.3</v>
      </c>
      <c r="U10" s="11">
        <f t="shared" si="4"/>
        <v>10453.799999999999</v>
      </c>
      <c r="V10" s="11">
        <f t="shared" si="4"/>
        <v>10262.6</v>
      </c>
      <c r="W10" s="11">
        <f t="shared" si="4"/>
        <v>10164.1</v>
      </c>
      <c r="X10" s="11">
        <f t="shared" si="4"/>
        <v>10403.299999999999</v>
      </c>
      <c r="Y10" s="11">
        <f t="shared" si="4"/>
        <v>12296.4</v>
      </c>
      <c r="Z10" s="11">
        <f t="shared" si="4"/>
        <v>13637.4</v>
      </c>
      <c r="AA10" s="11">
        <f t="shared" si="4"/>
        <v>11802.1</v>
      </c>
      <c r="AB10" s="9">
        <f t="shared" si="4"/>
        <v>125027.70000000001</v>
      </c>
      <c r="AC10" s="11">
        <f t="shared" si="1"/>
        <v>42935.900000000009</v>
      </c>
      <c r="AD10" s="9">
        <f t="shared" si="2"/>
        <v>52.302300595187347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ht="18" customHeight="1" x14ac:dyDescent="0.2">
      <c r="A11" s="3"/>
      <c r="B11" s="13" t="s">
        <v>23</v>
      </c>
      <c r="C11" s="14">
        <f>+[2]PP!C27</f>
        <v>7844.8</v>
      </c>
      <c r="D11" s="14">
        <f>+[2]PP!D27</f>
        <v>6768</v>
      </c>
      <c r="E11" s="14">
        <f>+[2]PP!E27</f>
        <v>6546.9</v>
      </c>
      <c r="F11" s="14">
        <f>+[2]PP!F27</f>
        <v>4512.8999999999996</v>
      </c>
      <c r="G11" s="14">
        <f>+[2]PP!G27</f>
        <v>4429.1000000000004</v>
      </c>
      <c r="H11" s="14">
        <f>+[2]PP!H27</f>
        <v>5399.1</v>
      </c>
      <c r="I11" s="14">
        <f>+[2]PP!I27</f>
        <v>6417.1</v>
      </c>
      <c r="J11" s="14">
        <f>+[2]PP!J27</f>
        <v>6472.4</v>
      </c>
      <c r="K11" s="14">
        <f>+[2]PP!K27</f>
        <v>7140.5</v>
      </c>
      <c r="L11" s="14">
        <f>+[2]PP!L27</f>
        <v>8299</v>
      </c>
      <c r="M11" s="14">
        <f>+[2]PP!M27</f>
        <v>8792.2000000000007</v>
      </c>
      <c r="N11" s="14">
        <f>+[2]PP!N27</f>
        <v>9469.7999999999993</v>
      </c>
      <c r="O11" s="15">
        <f>SUM(C11:N11)</f>
        <v>82091.8</v>
      </c>
      <c r="P11" s="14">
        <f>+[2]PP!P27</f>
        <v>7976.4</v>
      </c>
      <c r="Q11" s="14">
        <f>+[2]PP!Q27</f>
        <v>8538.7999999999993</v>
      </c>
      <c r="R11" s="14">
        <f>+[2]PP!R27</f>
        <v>9633.1</v>
      </c>
      <c r="S11" s="14">
        <f>+[2]PP!S27</f>
        <v>9039.4</v>
      </c>
      <c r="T11" s="14">
        <f>+[2]PP!T27</f>
        <v>10820.3</v>
      </c>
      <c r="U11" s="14">
        <f>+[2]PP!U27</f>
        <v>10453.799999999999</v>
      </c>
      <c r="V11" s="14">
        <f>+[2]PP!V27</f>
        <v>10262.6</v>
      </c>
      <c r="W11" s="14">
        <f>+[2]PP!W27</f>
        <v>10164.1</v>
      </c>
      <c r="X11" s="14">
        <f>+[2]PP!X27</f>
        <v>10403.299999999999</v>
      </c>
      <c r="Y11" s="14">
        <f>+[2]PP!Y27</f>
        <v>12296.4</v>
      </c>
      <c r="Z11" s="14">
        <f>+[2]PP!Z27</f>
        <v>13637.4</v>
      </c>
      <c r="AA11" s="14">
        <f>+[2]PP!AA27</f>
        <v>11802.1</v>
      </c>
      <c r="AB11" s="15">
        <f>SUM(P11:AA11)</f>
        <v>125027.70000000001</v>
      </c>
      <c r="AC11" s="14">
        <f t="shared" si="1"/>
        <v>42935.900000000009</v>
      </c>
      <c r="AD11" s="15">
        <f t="shared" si="2"/>
        <v>52.302300595187347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18" customHeight="1" x14ac:dyDescent="0.2">
      <c r="A12" s="3"/>
      <c r="B12" s="16" t="s">
        <v>24</v>
      </c>
      <c r="C12" s="17">
        <f t="shared" ref="C12:AB12" si="5">SUM(C13:C18)</f>
        <v>1172.7</v>
      </c>
      <c r="D12" s="17">
        <f t="shared" si="5"/>
        <v>1059.1000000000001</v>
      </c>
      <c r="E12" s="17">
        <f t="shared" si="5"/>
        <v>1181.6999999999998</v>
      </c>
      <c r="F12" s="17">
        <f t="shared" si="5"/>
        <v>610.09999999999991</v>
      </c>
      <c r="G12" s="17">
        <f t="shared" si="5"/>
        <v>661.30000000000007</v>
      </c>
      <c r="H12" s="17">
        <f t="shared" si="5"/>
        <v>928.39999999999986</v>
      </c>
      <c r="I12" s="17">
        <f t="shared" si="5"/>
        <v>1197.5</v>
      </c>
      <c r="J12" s="17">
        <f t="shared" si="5"/>
        <v>1207.8</v>
      </c>
      <c r="K12" s="17">
        <f t="shared" si="5"/>
        <v>1347</v>
      </c>
      <c r="L12" s="17">
        <f t="shared" si="5"/>
        <v>1794.5</v>
      </c>
      <c r="M12" s="17">
        <f t="shared" si="5"/>
        <v>1646.1000000000001</v>
      </c>
      <c r="N12" s="17">
        <f t="shared" si="5"/>
        <v>1450.7</v>
      </c>
      <c r="O12" s="17">
        <f t="shared" si="5"/>
        <v>14256.899999999998</v>
      </c>
      <c r="P12" s="17">
        <f t="shared" si="5"/>
        <v>1407.4</v>
      </c>
      <c r="Q12" s="17">
        <f t="shared" si="5"/>
        <v>1125.8</v>
      </c>
      <c r="R12" s="17">
        <f t="shared" si="5"/>
        <v>1330.8000000000002</v>
      </c>
      <c r="S12" s="17">
        <f t="shared" si="5"/>
        <v>1425.6</v>
      </c>
      <c r="T12" s="17">
        <f t="shared" si="5"/>
        <v>1435.3</v>
      </c>
      <c r="U12" s="17">
        <f t="shared" si="5"/>
        <v>1429.6000000000001</v>
      </c>
      <c r="V12" s="17">
        <f t="shared" si="5"/>
        <v>1666.7000000000003</v>
      </c>
      <c r="W12" s="17">
        <f t="shared" si="5"/>
        <v>1739.3</v>
      </c>
      <c r="X12" s="17">
        <f t="shared" si="5"/>
        <v>1842</v>
      </c>
      <c r="Y12" s="17">
        <f t="shared" si="5"/>
        <v>2435.9</v>
      </c>
      <c r="Z12" s="17">
        <f t="shared" si="5"/>
        <v>2445.4</v>
      </c>
      <c r="AA12" s="17">
        <f t="shared" si="5"/>
        <v>2578.5</v>
      </c>
      <c r="AB12" s="17">
        <f t="shared" si="5"/>
        <v>20862.3</v>
      </c>
      <c r="AC12" s="17">
        <f t="shared" si="1"/>
        <v>6605.4000000000015</v>
      </c>
      <c r="AD12" s="18">
        <f t="shared" si="2"/>
        <v>46.331250131515283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18" customHeight="1" x14ac:dyDescent="0.2">
      <c r="A13" s="3"/>
      <c r="B13" s="19" t="s">
        <v>25</v>
      </c>
      <c r="C13" s="14">
        <v>599.6</v>
      </c>
      <c r="D13" s="14">
        <v>526.70000000000005</v>
      </c>
      <c r="E13" s="14">
        <v>598.6</v>
      </c>
      <c r="F13" s="14">
        <v>342.9</v>
      </c>
      <c r="G13" s="14">
        <v>391.1</v>
      </c>
      <c r="H13" s="14">
        <v>450.9</v>
      </c>
      <c r="I13" s="14">
        <v>721.6</v>
      </c>
      <c r="J13" s="14">
        <v>633.29999999999995</v>
      </c>
      <c r="K13" s="14">
        <v>653.4</v>
      </c>
      <c r="L13" s="14">
        <v>912.7</v>
      </c>
      <c r="M13" s="14">
        <v>975.7</v>
      </c>
      <c r="N13" s="14">
        <v>810.6</v>
      </c>
      <c r="O13" s="15">
        <f t="shared" ref="O13:O19" si="6">SUM(C13:N13)</f>
        <v>7617.0999999999995</v>
      </c>
      <c r="P13" s="14">
        <v>822</v>
      </c>
      <c r="Q13" s="14">
        <v>642.20000000000005</v>
      </c>
      <c r="R13" s="14">
        <v>788.7</v>
      </c>
      <c r="S13" s="14">
        <v>871.4</v>
      </c>
      <c r="T13" s="14">
        <v>878.7</v>
      </c>
      <c r="U13" s="14">
        <v>984</v>
      </c>
      <c r="V13" s="14">
        <v>1057.2</v>
      </c>
      <c r="W13" s="14">
        <v>1163.0999999999999</v>
      </c>
      <c r="X13" s="14">
        <v>1154.5999999999999</v>
      </c>
      <c r="Y13" s="14">
        <v>1535.5</v>
      </c>
      <c r="Z13" s="14">
        <v>1584</v>
      </c>
      <c r="AA13" s="14">
        <v>1831.1</v>
      </c>
      <c r="AB13" s="15">
        <f t="shared" ref="AB13:AB19" si="7">SUM(P13:AA13)</f>
        <v>13312.5</v>
      </c>
      <c r="AC13" s="14">
        <f t="shared" si="1"/>
        <v>5695.4000000000005</v>
      </c>
      <c r="AD13" s="15">
        <f t="shared" si="2"/>
        <v>74.771238397815452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ht="18" customHeight="1" x14ac:dyDescent="0.2">
      <c r="A14" s="3"/>
      <c r="B14" s="19" t="s">
        <v>26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5">
        <f t="shared" si="6"/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5">
        <f t="shared" si="7"/>
        <v>0</v>
      </c>
      <c r="AC14" s="14">
        <f t="shared" si="1"/>
        <v>0</v>
      </c>
      <c r="AD14" s="15">
        <v>0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ht="18" customHeight="1" x14ac:dyDescent="0.2">
      <c r="A15" s="3"/>
      <c r="B15" s="19" t="s">
        <v>27</v>
      </c>
      <c r="C15" s="14">
        <v>251.6</v>
      </c>
      <c r="D15" s="14">
        <v>275.10000000000002</v>
      </c>
      <c r="E15" s="14">
        <v>326.89999999999998</v>
      </c>
      <c r="F15" s="14">
        <v>123.5</v>
      </c>
      <c r="G15" s="14">
        <v>108.7</v>
      </c>
      <c r="H15" s="14">
        <v>191.2</v>
      </c>
      <c r="I15" s="14">
        <v>218.5</v>
      </c>
      <c r="J15" s="14">
        <v>262.7</v>
      </c>
      <c r="K15" s="14">
        <v>314.8</v>
      </c>
      <c r="L15" s="14">
        <v>482.7</v>
      </c>
      <c r="M15" s="14">
        <v>243</v>
      </c>
      <c r="N15" s="14">
        <v>262.39999999999998</v>
      </c>
      <c r="O15" s="15">
        <f t="shared" si="6"/>
        <v>3061.1</v>
      </c>
      <c r="P15" s="14">
        <v>301</v>
      </c>
      <c r="Q15" s="14">
        <v>194.1</v>
      </c>
      <c r="R15" s="14">
        <v>218.9</v>
      </c>
      <c r="S15" s="14">
        <v>237.3</v>
      </c>
      <c r="T15" s="14">
        <v>227.6</v>
      </c>
      <c r="U15" s="14">
        <v>116.4</v>
      </c>
      <c r="V15" s="14">
        <v>263.10000000000002</v>
      </c>
      <c r="W15" s="14">
        <v>194.9</v>
      </c>
      <c r="X15" s="14">
        <v>298.5</v>
      </c>
      <c r="Y15" s="14">
        <v>477</v>
      </c>
      <c r="Z15" s="14">
        <v>339</v>
      </c>
      <c r="AA15" s="14">
        <v>364.7</v>
      </c>
      <c r="AB15" s="15">
        <f t="shared" si="7"/>
        <v>3232.5</v>
      </c>
      <c r="AC15" s="14">
        <f t="shared" si="1"/>
        <v>171.40000000000009</v>
      </c>
      <c r="AD15" s="15">
        <f>+AC15/O15*100</f>
        <v>5.5992943713044365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ht="18" customHeight="1" x14ac:dyDescent="0.2">
      <c r="A16" s="3"/>
      <c r="B16" s="19" t="s">
        <v>28</v>
      </c>
      <c r="C16" s="14">
        <v>172.7</v>
      </c>
      <c r="D16" s="14">
        <v>136.30000000000001</v>
      </c>
      <c r="E16" s="14">
        <v>115.1</v>
      </c>
      <c r="F16" s="14">
        <v>69.8</v>
      </c>
      <c r="G16" s="14">
        <v>79.8</v>
      </c>
      <c r="H16" s="14">
        <v>137.4</v>
      </c>
      <c r="I16" s="14">
        <v>182.5</v>
      </c>
      <c r="J16" s="14">
        <v>190.5</v>
      </c>
      <c r="K16" s="14">
        <v>215.3</v>
      </c>
      <c r="L16" s="14">
        <v>256</v>
      </c>
      <c r="M16" s="14">
        <v>273.7</v>
      </c>
      <c r="N16" s="14">
        <v>241.3</v>
      </c>
      <c r="O16" s="15">
        <f t="shared" si="6"/>
        <v>2070.4</v>
      </c>
      <c r="P16" s="14">
        <v>169.5</v>
      </c>
      <c r="Q16" s="20">
        <v>197.9</v>
      </c>
      <c r="R16" s="20">
        <v>192.8</v>
      </c>
      <c r="S16" s="20">
        <v>157.1</v>
      </c>
      <c r="T16" s="20">
        <v>202.8</v>
      </c>
      <c r="U16" s="20">
        <v>190.2</v>
      </c>
      <c r="V16" s="20">
        <v>207.9</v>
      </c>
      <c r="W16" s="20">
        <v>205.1</v>
      </c>
      <c r="X16" s="20">
        <v>205.4</v>
      </c>
      <c r="Y16" s="20">
        <v>298</v>
      </c>
      <c r="Z16" s="20">
        <v>345.1</v>
      </c>
      <c r="AA16" s="20">
        <v>193.4</v>
      </c>
      <c r="AB16" s="15">
        <f t="shared" si="7"/>
        <v>2565.2000000000003</v>
      </c>
      <c r="AC16" s="14">
        <f t="shared" si="1"/>
        <v>494.80000000000018</v>
      </c>
      <c r="AD16" s="15">
        <f>+AC16/O16*100</f>
        <v>23.898763523956731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s="23" customFormat="1" ht="18" customHeight="1" x14ac:dyDescent="0.2">
      <c r="A17" s="21"/>
      <c r="B17" s="22" t="s">
        <v>29</v>
      </c>
      <c r="C17" s="14">
        <v>148.80000000000001</v>
      </c>
      <c r="D17" s="14">
        <v>121</v>
      </c>
      <c r="E17" s="14">
        <v>141.1</v>
      </c>
      <c r="F17" s="14">
        <v>73.900000000000006</v>
      </c>
      <c r="G17" s="14">
        <v>81.7</v>
      </c>
      <c r="H17" s="14">
        <v>148.9</v>
      </c>
      <c r="I17" s="14">
        <v>74.900000000000006</v>
      </c>
      <c r="J17" s="14">
        <v>121.3</v>
      </c>
      <c r="K17" s="14">
        <v>163.5</v>
      </c>
      <c r="L17" s="14">
        <v>143.1</v>
      </c>
      <c r="M17" s="14">
        <v>153.69999999999999</v>
      </c>
      <c r="N17" s="14">
        <v>136.4</v>
      </c>
      <c r="O17" s="15">
        <f t="shared" si="6"/>
        <v>1508.3</v>
      </c>
      <c r="P17" s="14">
        <v>114.9</v>
      </c>
      <c r="Q17" s="14">
        <v>91.6</v>
      </c>
      <c r="R17" s="14">
        <v>130.4</v>
      </c>
      <c r="S17" s="14">
        <v>159.80000000000001</v>
      </c>
      <c r="T17" s="14">
        <v>126.2</v>
      </c>
      <c r="U17" s="14">
        <v>139</v>
      </c>
      <c r="V17" s="14">
        <v>138.5</v>
      </c>
      <c r="W17" s="14">
        <v>176.2</v>
      </c>
      <c r="X17" s="14">
        <v>183.5</v>
      </c>
      <c r="Y17" s="14">
        <v>125.4</v>
      </c>
      <c r="Z17" s="14">
        <v>177.3</v>
      </c>
      <c r="AA17" s="14">
        <v>189.3</v>
      </c>
      <c r="AB17" s="15">
        <f t="shared" si="7"/>
        <v>1752.1</v>
      </c>
      <c r="AC17" s="14">
        <f t="shared" si="1"/>
        <v>243.79999999999995</v>
      </c>
      <c r="AD17" s="15">
        <f>+AC17/O17*100</f>
        <v>16.163893124709936</v>
      </c>
    </row>
    <row r="18" spans="1:69" ht="18" customHeight="1" x14ac:dyDescent="0.2">
      <c r="A18" s="3"/>
      <c r="B18" s="19" t="s">
        <v>30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5">
        <f t="shared" si="6"/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5">
        <f t="shared" si="7"/>
        <v>0</v>
      </c>
      <c r="AC18" s="24">
        <f t="shared" si="1"/>
        <v>0</v>
      </c>
      <c r="AD18" s="25">
        <v>0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18" customHeight="1" x14ac:dyDescent="0.2">
      <c r="A19" s="3"/>
      <c r="B19" s="26" t="s">
        <v>31</v>
      </c>
      <c r="C19" s="17">
        <v>32.1</v>
      </c>
      <c r="D19" s="17">
        <v>18.100000000000001</v>
      </c>
      <c r="E19" s="17">
        <v>19.5</v>
      </c>
      <c r="F19" s="17">
        <v>1.3</v>
      </c>
      <c r="G19" s="17">
        <v>1.3</v>
      </c>
      <c r="H19" s="17">
        <v>3.2</v>
      </c>
      <c r="I19" s="17">
        <v>16</v>
      </c>
      <c r="J19" s="17">
        <v>25.8</v>
      </c>
      <c r="K19" s="17">
        <v>31.3</v>
      </c>
      <c r="L19" s="17">
        <v>41.1</v>
      </c>
      <c r="M19" s="17">
        <v>50.8</v>
      </c>
      <c r="N19" s="17">
        <v>41.3</v>
      </c>
      <c r="O19" s="18">
        <f t="shared" si="6"/>
        <v>281.8</v>
      </c>
      <c r="P19" s="17">
        <v>51.8</v>
      </c>
      <c r="Q19" s="17">
        <v>81.2</v>
      </c>
      <c r="R19" s="17">
        <v>36.4</v>
      </c>
      <c r="S19" s="17">
        <v>26.4</v>
      </c>
      <c r="T19" s="17">
        <v>28</v>
      </c>
      <c r="U19" s="17">
        <v>28</v>
      </c>
      <c r="V19" s="17">
        <v>27.4</v>
      </c>
      <c r="W19" s="17">
        <v>29.6</v>
      </c>
      <c r="X19" s="17">
        <v>23.5</v>
      </c>
      <c r="Y19" s="17">
        <v>30.3</v>
      </c>
      <c r="Z19" s="17">
        <v>38.6</v>
      </c>
      <c r="AA19" s="17">
        <v>46.6</v>
      </c>
      <c r="AB19" s="18">
        <f t="shared" si="7"/>
        <v>447.80000000000007</v>
      </c>
      <c r="AC19" s="17">
        <f t="shared" si="1"/>
        <v>166.00000000000006</v>
      </c>
      <c r="AD19" s="18">
        <f>+AC19/O19*100</f>
        <v>58.907026259758709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ht="18" customHeight="1" x14ac:dyDescent="0.2">
      <c r="A20" s="3"/>
      <c r="B20" s="27" t="s">
        <v>32</v>
      </c>
      <c r="C20" s="17">
        <f t="shared" ref="C20:AB20" si="8">+C21+C24+C25</f>
        <v>2781.5</v>
      </c>
      <c r="D20" s="17">
        <f t="shared" si="8"/>
        <v>2434</v>
      </c>
      <c r="E20" s="17">
        <f t="shared" si="8"/>
        <v>2081.5</v>
      </c>
      <c r="F20" s="17">
        <f t="shared" si="8"/>
        <v>1480</v>
      </c>
      <c r="G20" s="17">
        <f t="shared" si="8"/>
        <v>1495.1</v>
      </c>
      <c r="H20" s="17">
        <f t="shared" si="8"/>
        <v>2009.4</v>
      </c>
      <c r="I20" s="17">
        <f t="shared" si="8"/>
        <v>2374.6</v>
      </c>
      <c r="J20" s="17">
        <f t="shared" si="8"/>
        <v>2508.4</v>
      </c>
      <c r="K20" s="17">
        <f t="shared" si="8"/>
        <v>2733.9</v>
      </c>
      <c r="L20" s="17">
        <f t="shared" si="8"/>
        <v>3089.9</v>
      </c>
      <c r="M20" s="17">
        <f t="shared" si="8"/>
        <v>3259.7</v>
      </c>
      <c r="N20" s="17">
        <f t="shared" si="8"/>
        <v>3517.1</v>
      </c>
      <c r="O20" s="18">
        <f t="shared" si="8"/>
        <v>29765.1</v>
      </c>
      <c r="P20" s="17">
        <f t="shared" si="8"/>
        <v>2740.7999999999997</v>
      </c>
      <c r="Q20" s="17">
        <f t="shared" si="8"/>
        <v>2968.5</v>
      </c>
      <c r="R20" s="17">
        <f t="shared" si="8"/>
        <v>3277.6000000000004</v>
      </c>
      <c r="S20" s="17">
        <f t="shared" si="8"/>
        <v>3031.9</v>
      </c>
      <c r="T20" s="17">
        <f t="shared" si="8"/>
        <v>3180.6</v>
      </c>
      <c r="U20" s="17">
        <f t="shared" si="8"/>
        <v>3582.9</v>
      </c>
      <c r="V20" s="17">
        <f t="shared" si="8"/>
        <v>3429.3999999999996</v>
      </c>
      <c r="W20" s="17">
        <f t="shared" si="8"/>
        <v>3646.2999999999997</v>
      </c>
      <c r="X20" s="17">
        <f t="shared" si="8"/>
        <v>3626.3999999999996</v>
      </c>
      <c r="Y20" s="17">
        <f t="shared" si="8"/>
        <v>4434.8999999999996</v>
      </c>
      <c r="Z20" s="17">
        <f t="shared" si="8"/>
        <v>4912.8</v>
      </c>
      <c r="AA20" s="17">
        <f t="shared" si="8"/>
        <v>4083.4</v>
      </c>
      <c r="AB20" s="18">
        <f t="shared" si="8"/>
        <v>42915.5</v>
      </c>
      <c r="AC20" s="17">
        <f t="shared" si="1"/>
        <v>13150.400000000001</v>
      </c>
      <c r="AD20" s="18">
        <f>+AC20/O20*100</f>
        <v>44.180600770701268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ht="18" customHeight="1" x14ac:dyDescent="0.2">
      <c r="A21" s="3"/>
      <c r="B21" s="12" t="s">
        <v>33</v>
      </c>
      <c r="C21" s="17">
        <f t="shared" ref="C21:AB21" si="9">+C22+C23</f>
        <v>2737.1</v>
      </c>
      <c r="D21" s="17">
        <f t="shared" si="9"/>
        <v>2402.4</v>
      </c>
      <c r="E21" s="17">
        <f t="shared" si="9"/>
        <v>2061.1999999999998</v>
      </c>
      <c r="F21" s="17">
        <f t="shared" si="9"/>
        <v>1477.2</v>
      </c>
      <c r="G21" s="17">
        <f t="shared" si="9"/>
        <v>1493.1</v>
      </c>
      <c r="H21" s="17">
        <f t="shared" si="9"/>
        <v>2007.5</v>
      </c>
      <c r="I21" s="17">
        <f t="shared" si="9"/>
        <v>2372.9</v>
      </c>
      <c r="J21" s="17">
        <f t="shared" si="9"/>
        <v>2507.6</v>
      </c>
      <c r="K21" s="17">
        <f t="shared" si="9"/>
        <v>2732.8</v>
      </c>
      <c r="L21" s="17">
        <f t="shared" si="9"/>
        <v>3088.8</v>
      </c>
      <c r="M21" s="17">
        <f t="shared" si="9"/>
        <v>3257.6</v>
      </c>
      <c r="N21" s="17">
        <f t="shared" si="9"/>
        <v>3491.9</v>
      </c>
      <c r="O21" s="18">
        <f t="shared" si="9"/>
        <v>29630.1</v>
      </c>
      <c r="P21" s="17">
        <f t="shared" si="9"/>
        <v>2709.6</v>
      </c>
      <c r="Q21" s="17">
        <f t="shared" si="9"/>
        <v>2948.2</v>
      </c>
      <c r="R21" s="17">
        <f t="shared" si="9"/>
        <v>3253.8</v>
      </c>
      <c r="S21" s="17">
        <f t="shared" si="9"/>
        <v>3010</v>
      </c>
      <c r="T21" s="17">
        <f t="shared" si="9"/>
        <v>3155.7</v>
      </c>
      <c r="U21" s="17">
        <f t="shared" si="9"/>
        <v>3560.9</v>
      </c>
      <c r="V21" s="17">
        <f t="shared" si="9"/>
        <v>3412.2</v>
      </c>
      <c r="W21" s="17">
        <f t="shared" si="9"/>
        <v>3620.1</v>
      </c>
      <c r="X21" s="17">
        <f t="shared" si="9"/>
        <v>3602.7</v>
      </c>
      <c r="Y21" s="17">
        <f t="shared" si="9"/>
        <v>4415.3999999999996</v>
      </c>
      <c r="Z21" s="17">
        <f t="shared" si="9"/>
        <v>4891</v>
      </c>
      <c r="AA21" s="17">
        <f t="shared" si="9"/>
        <v>4057.9</v>
      </c>
      <c r="AB21" s="18">
        <f t="shared" si="9"/>
        <v>42637.5</v>
      </c>
      <c r="AC21" s="17">
        <f t="shared" si="1"/>
        <v>13007.400000000001</v>
      </c>
      <c r="AD21" s="18">
        <f>+AC21/O21*100</f>
        <v>43.899278098960188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ht="18" customHeight="1" x14ac:dyDescent="0.2">
      <c r="A22" s="3"/>
      <c r="B22" s="28" t="s">
        <v>34</v>
      </c>
      <c r="C22" s="14">
        <f>+[2]PP!C47</f>
        <v>2737.1</v>
      </c>
      <c r="D22" s="14">
        <f>+[2]PP!D47</f>
        <v>2402.4</v>
      </c>
      <c r="E22" s="14">
        <f>+[2]PP!E47</f>
        <v>2061.1999999999998</v>
      </c>
      <c r="F22" s="14">
        <f>+[2]PP!F47</f>
        <v>1477.2</v>
      </c>
      <c r="G22" s="14">
        <f>+[2]PP!G47</f>
        <v>1493.1</v>
      </c>
      <c r="H22" s="14">
        <f>+[2]PP!H47</f>
        <v>2007.5</v>
      </c>
      <c r="I22" s="14">
        <f>+[2]PP!I47</f>
        <v>2372.9</v>
      </c>
      <c r="J22" s="14">
        <f>+[2]PP!J47</f>
        <v>2507.6</v>
      </c>
      <c r="K22" s="14">
        <f>+[2]PP!K47</f>
        <v>2732.8</v>
      </c>
      <c r="L22" s="14">
        <f>+[2]PP!L47</f>
        <v>3088.8</v>
      </c>
      <c r="M22" s="14">
        <f>+[2]PP!M47</f>
        <v>3257.6</v>
      </c>
      <c r="N22" s="14">
        <f>+[2]PP!N47</f>
        <v>3491.9</v>
      </c>
      <c r="O22" s="15">
        <f>SUM(C22:N22)</f>
        <v>29630.1</v>
      </c>
      <c r="P22" s="14">
        <f>+[2]PP!P47</f>
        <v>2709.6</v>
      </c>
      <c r="Q22" s="14">
        <f>+[2]PP!Q47</f>
        <v>2948.2</v>
      </c>
      <c r="R22" s="14">
        <f>+[2]PP!R47</f>
        <v>3253.8</v>
      </c>
      <c r="S22" s="14">
        <f>+[2]PP!S47</f>
        <v>3010</v>
      </c>
      <c r="T22" s="14">
        <f>+[2]PP!T47</f>
        <v>3155.7</v>
      </c>
      <c r="U22" s="14">
        <f>+[2]PP!U47</f>
        <v>3560.9</v>
      </c>
      <c r="V22" s="14">
        <f>+[2]PP!V47</f>
        <v>3412.2</v>
      </c>
      <c r="W22" s="14">
        <f>+[2]PP!W47</f>
        <v>3620.1</v>
      </c>
      <c r="X22" s="14">
        <f>+[2]PP!X47</f>
        <v>3602.7</v>
      </c>
      <c r="Y22" s="14">
        <f>+[2]PP!Y47</f>
        <v>4415.3999999999996</v>
      </c>
      <c r="Z22" s="14">
        <f>+[2]PP!Z47</f>
        <v>4891</v>
      </c>
      <c r="AA22" s="14">
        <f>+[2]PP!AA47</f>
        <v>4057.9</v>
      </c>
      <c r="AB22" s="15">
        <f>SUM(P22:AA22)</f>
        <v>42637.5</v>
      </c>
      <c r="AC22" s="14">
        <f t="shared" si="1"/>
        <v>13007.400000000001</v>
      </c>
      <c r="AD22" s="15">
        <f>+AC22/O22*100</f>
        <v>43.899278098960188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ht="18" hidden="1" customHeight="1" x14ac:dyDescent="0.2">
      <c r="A23" s="3"/>
      <c r="B23" s="28" t="s">
        <v>35</v>
      </c>
      <c r="C23" s="29">
        <f>+[2]PP!C48</f>
        <v>0</v>
      </c>
      <c r="D23" s="29">
        <f>+[2]PP!D48</f>
        <v>0</v>
      </c>
      <c r="E23" s="29">
        <f>+[2]PP!E48</f>
        <v>0</v>
      </c>
      <c r="F23" s="29">
        <f>+[2]PP!F48</f>
        <v>0</v>
      </c>
      <c r="G23" s="29">
        <f>+[2]PP!G48</f>
        <v>0</v>
      </c>
      <c r="H23" s="29">
        <f>+[2]PP!H48</f>
        <v>0</v>
      </c>
      <c r="I23" s="29">
        <f>+[2]PP!I48</f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15">
        <f>SUM(C23:N23)</f>
        <v>0</v>
      </c>
      <c r="P23" s="14">
        <f>+[2]PP!P48</f>
        <v>0</v>
      </c>
      <c r="Q23" s="14">
        <f>+[2]PP!Q48</f>
        <v>0</v>
      </c>
      <c r="R23" s="14">
        <f>+[2]PP!R48</f>
        <v>0</v>
      </c>
      <c r="S23" s="14">
        <f>+[2]PP!S48</f>
        <v>0</v>
      </c>
      <c r="T23" s="14">
        <f>+[2]PP!T48</f>
        <v>0</v>
      </c>
      <c r="U23" s="14">
        <f>+[2]PP!U48</f>
        <v>0</v>
      </c>
      <c r="V23" s="14">
        <f>+[2]PP!V48</f>
        <v>0</v>
      </c>
      <c r="W23" s="14">
        <f>+[2]PP!W48</f>
        <v>0</v>
      </c>
      <c r="X23" s="14">
        <f>+[2]PP!X48</f>
        <v>0</v>
      </c>
      <c r="Y23" s="14">
        <f>+[2]PP!Y48</f>
        <v>0</v>
      </c>
      <c r="Z23" s="14">
        <f>+[2]PP!Z48</f>
        <v>0</v>
      </c>
      <c r="AA23" s="14">
        <f>+[2]PP!AA48</f>
        <v>0</v>
      </c>
      <c r="AB23" s="15">
        <f>SUM(P23:AA23)</f>
        <v>0</v>
      </c>
      <c r="AC23" s="14">
        <f t="shared" si="1"/>
        <v>0</v>
      </c>
      <c r="AD23" s="15">
        <v>0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ht="18" customHeight="1" x14ac:dyDescent="0.2">
      <c r="A24" s="3"/>
      <c r="B24" s="12" t="s">
        <v>36</v>
      </c>
      <c r="C24" s="30">
        <f>+[2]PP!C49</f>
        <v>0</v>
      </c>
      <c r="D24" s="30">
        <f>+[2]PP!D49</f>
        <v>0</v>
      </c>
      <c r="E24" s="30">
        <f>+[2]PP!E49</f>
        <v>0</v>
      </c>
      <c r="F24" s="30">
        <f>+[2]PP!F49</f>
        <v>0</v>
      </c>
      <c r="G24" s="30">
        <f>+[2]PP!G49</f>
        <v>0</v>
      </c>
      <c r="H24" s="30">
        <f>+[2]PP!H49</f>
        <v>0</v>
      </c>
      <c r="I24" s="30">
        <f>+[2]PP!I49</f>
        <v>0</v>
      </c>
      <c r="J24" s="30">
        <f>+[2]PP!J49</f>
        <v>0</v>
      </c>
      <c r="K24" s="30">
        <f>+[2]PP!K49</f>
        <v>0</v>
      </c>
      <c r="L24" s="30">
        <f>+[2]PP!L49</f>
        <v>0</v>
      </c>
      <c r="M24" s="30">
        <f>+[2]PP!M49</f>
        <v>0</v>
      </c>
      <c r="N24" s="30">
        <f>+[2]PP!N49</f>
        <v>0</v>
      </c>
      <c r="O24" s="18">
        <f>SUM(C24:N24)</f>
        <v>0</v>
      </c>
      <c r="P24" s="17">
        <f>+[2]PP!P49</f>
        <v>0</v>
      </c>
      <c r="Q24" s="17">
        <f>+[2]PP!Q49</f>
        <v>0</v>
      </c>
      <c r="R24" s="17">
        <f>+[2]PP!R49</f>
        <v>0</v>
      </c>
      <c r="S24" s="17">
        <f>+[2]PP!S49</f>
        <v>0</v>
      </c>
      <c r="T24" s="17">
        <f>+[2]PP!T49</f>
        <v>0</v>
      </c>
      <c r="U24" s="17">
        <f>+[2]PP!U49</f>
        <v>0</v>
      </c>
      <c r="V24" s="17">
        <f>+[2]PP!V49</f>
        <v>0</v>
      </c>
      <c r="W24" s="17">
        <f>+[2]PP!W49</f>
        <v>0</v>
      </c>
      <c r="X24" s="17">
        <f>+[2]PP!X49</f>
        <v>0</v>
      </c>
      <c r="Y24" s="17">
        <f>+[2]PP!Y49</f>
        <v>0</v>
      </c>
      <c r="Z24" s="17">
        <f>+[2]PP!Z49</f>
        <v>0</v>
      </c>
      <c r="AA24" s="17">
        <f>+[2]PP!AA49</f>
        <v>0</v>
      </c>
      <c r="AB24" s="18">
        <f>SUM(P24:AA24)</f>
        <v>0</v>
      </c>
      <c r="AC24" s="17">
        <f t="shared" si="1"/>
        <v>0</v>
      </c>
      <c r="AD24" s="31">
        <v>0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ht="18" customHeight="1" x14ac:dyDescent="0.2">
      <c r="A25" s="3"/>
      <c r="B25" s="12" t="s">
        <v>37</v>
      </c>
      <c r="C25" s="32">
        <f t="shared" ref="C25:AB25" si="10">+C26+C27</f>
        <v>44.4</v>
      </c>
      <c r="D25" s="32">
        <f t="shared" si="10"/>
        <v>31.6</v>
      </c>
      <c r="E25" s="32">
        <f t="shared" si="10"/>
        <v>20.3</v>
      </c>
      <c r="F25" s="32">
        <f t="shared" si="10"/>
        <v>2.8</v>
      </c>
      <c r="G25" s="32">
        <f t="shared" si="10"/>
        <v>2</v>
      </c>
      <c r="H25" s="32">
        <f t="shared" si="10"/>
        <v>1.9000000000000001</v>
      </c>
      <c r="I25" s="32">
        <f t="shared" si="10"/>
        <v>1.7</v>
      </c>
      <c r="J25" s="32">
        <f t="shared" si="10"/>
        <v>0.8</v>
      </c>
      <c r="K25" s="32">
        <f t="shared" si="10"/>
        <v>1.1000000000000001</v>
      </c>
      <c r="L25" s="32">
        <f t="shared" si="10"/>
        <v>1.1000000000000001</v>
      </c>
      <c r="M25" s="32">
        <f t="shared" si="10"/>
        <v>2.1</v>
      </c>
      <c r="N25" s="32">
        <f t="shared" si="10"/>
        <v>25.2</v>
      </c>
      <c r="O25" s="33">
        <f t="shared" si="10"/>
        <v>135</v>
      </c>
      <c r="P25" s="32">
        <f t="shared" si="10"/>
        <v>31.2</v>
      </c>
      <c r="Q25" s="32">
        <f t="shared" si="10"/>
        <v>20.3</v>
      </c>
      <c r="R25" s="32">
        <f t="shared" si="10"/>
        <v>23.8</v>
      </c>
      <c r="S25" s="32">
        <f t="shared" si="10"/>
        <v>21.9</v>
      </c>
      <c r="T25" s="32">
        <f t="shared" si="10"/>
        <v>24.900000000000002</v>
      </c>
      <c r="U25" s="32">
        <f t="shared" si="10"/>
        <v>22</v>
      </c>
      <c r="V25" s="32">
        <f t="shared" si="10"/>
        <v>17.2</v>
      </c>
      <c r="W25" s="32">
        <f t="shared" si="10"/>
        <v>26.2</v>
      </c>
      <c r="X25" s="32">
        <f t="shared" si="10"/>
        <v>23.7</v>
      </c>
      <c r="Y25" s="32">
        <f t="shared" si="10"/>
        <v>19.5</v>
      </c>
      <c r="Z25" s="32">
        <f t="shared" si="10"/>
        <v>21.8</v>
      </c>
      <c r="AA25" s="32">
        <f t="shared" si="10"/>
        <v>25.5</v>
      </c>
      <c r="AB25" s="33">
        <f t="shared" si="10"/>
        <v>278</v>
      </c>
      <c r="AC25" s="32">
        <f t="shared" si="1"/>
        <v>143</v>
      </c>
      <c r="AD25" s="33">
        <f t="shared" ref="AD25:AD33" si="11">+AC25/O25*100</f>
        <v>105.92592592592594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ht="18" customHeight="1" x14ac:dyDescent="0.2">
      <c r="A26" s="3"/>
      <c r="B26" s="28" t="s">
        <v>38</v>
      </c>
      <c r="C26" s="34">
        <v>40.4</v>
      </c>
      <c r="D26" s="34">
        <v>30</v>
      </c>
      <c r="E26" s="34">
        <v>18.100000000000001</v>
      </c>
      <c r="F26" s="34">
        <v>0</v>
      </c>
      <c r="G26" s="34">
        <v>0</v>
      </c>
      <c r="H26" s="34">
        <v>0.1</v>
      </c>
      <c r="I26" s="34">
        <v>0</v>
      </c>
      <c r="J26" s="34">
        <v>0</v>
      </c>
      <c r="K26" s="34">
        <v>0.1</v>
      </c>
      <c r="L26" s="34">
        <v>0.1</v>
      </c>
      <c r="M26" s="34">
        <v>1</v>
      </c>
      <c r="N26" s="34">
        <v>22.7</v>
      </c>
      <c r="O26" s="15">
        <f>SUM(C26:N26)</f>
        <v>112.49999999999999</v>
      </c>
      <c r="P26" s="34">
        <v>30.5</v>
      </c>
      <c r="Q26" s="34">
        <v>19.3</v>
      </c>
      <c r="R26" s="34">
        <v>22.5</v>
      </c>
      <c r="S26" s="34">
        <v>20.9</v>
      </c>
      <c r="T26" s="34">
        <v>24.3</v>
      </c>
      <c r="U26" s="34">
        <v>20.9</v>
      </c>
      <c r="V26" s="34">
        <v>16.3</v>
      </c>
      <c r="W26" s="34">
        <v>25.4</v>
      </c>
      <c r="X26" s="34">
        <v>22.4</v>
      </c>
      <c r="Y26" s="34">
        <v>18.899999999999999</v>
      </c>
      <c r="Z26" s="34">
        <v>20.2</v>
      </c>
      <c r="AA26" s="34">
        <v>24.6</v>
      </c>
      <c r="AB26" s="15">
        <f>SUM(P26:AA26)</f>
        <v>266.2</v>
      </c>
      <c r="AC26" s="14">
        <f t="shared" si="1"/>
        <v>153.69999999999999</v>
      </c>
      <c r="AD26" s="15">
        <f t="shared" si="11"/>
        <v>136.62222222222223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18" customHeight="1" x14ac:dyDescent="0.2">
      <c r="A27" s="3"/>
      <c r="B27" s="35" t="s">
        <v>30</v>
      </c>
      <c r="C27" s="34">
        <v>4</v>
      </c>
      <c r="D27" s="34">
        <v>1.6</v>
      </c>
      <c r="E27" s="34">
        <v>2.2000000000000002</v>
      </c>
      <c r="F27" s="34">
        <v>2.8</v>
      </c>
      <c r="G27" s="34">
        <v>2</v>
      </c>
      <c r="H27" s="34">
        <v>1.8</v>
      </c>
      <c r="I27" s="34">
        <v>1.7</v>
      </c>
      <c r="J27" s="34">
        <v>0.8</v>
      </c>
      <c r="K27" s="34">
        <v>1</v>
      </c>
      <c r="L27" s="34">
        <v>1</v>
      </c>
      <c r="M27" s="34">
        <v>1.1000000000000001</v>
      </c>
      <c r="N27" s="34">
        <v>2.5</v>
      </c>
      <c r="O27" s="15">
        <f>SUM(C27:N27)</f>
        <v>22.500000000000004</v>
      </c>
      <c r="P27" s="34">
        <v>0.7</v>
      </c>
      <c r="Q27" s="34">
        <v>1</v>
      </c>
      <c r="R27" s="34">
        <v>1.3</v>
      </c>
      <c r="S27" s="34">
        <v>1</v>
      </c>
      <c r="T27" s="34">
        <v>0.6</v>
      </c>
      <c r="U27" s="34">
        <v>1.1000000000000001</v>
      </c>
      <c r="V27" s="34">
        <v>0.9</v>
      </c>
      <c r="W27" s="34">
        <v>0.8</v>
      </c>
      <c r="X27" s="34">
        <v>1.3</v>
      </c>
      <c r="Y27" s="34">
        <v>0.6</v>
      </c>
      <c r="Z27" s="34">
        <v>1.6</v>
      </c>
      <c r="AA27" s="34">
        <v>0.9</v>
      </c>
      <c r="AB27" s="15">
        <f>SUM(P27:AA27)</f>
        <v>11.799999999999999</v>
      </c>
      <c r="AC27" s="14">
        <f t="shared" si="1"/>
        <v>-10.700000000000005</v>
      </c>
      <c r="AD27" s="15">
        <f t="shared" si="11"/>
        <v>-47.555555555555564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ht="18" customHeight="1" x14ac:dyDescent="0.2">
      <c r="A28" s="3"/>
      <c r="B28" s="36" t="s">
        <v>39</v>
      </c>
      <c r="C28" s="32">
        <f>+[2]PP!C58</f>
        <v>0.3</v>
      </c>
      <c r="D28" s="32">
        <f>+[2]PP!D58</f>
        <v>0.2</v>
      </c>
      <c r="E28" s="32">
        <v>0.1</v>
      </c>
      <c r="F28" s="32">
        <v>0</v>
      </c>
      <c r="G28" s="32">
        <v>0</v>
      </c>
      <c r="H28" s="32">
        <v>0.3</v>
      </c>
      <c r="I28" s="32">
        <v>0.3</v>
      </c>
      <c r="J28" s="32">
        <v>0</v>
      </c>
      <c r="K28" s="32">
        <v>0.5</v>
      </c>
      <c r="L28" s="32">
        <v>0.2</v>
      </c>
      <c r="M28" s="32">
        <v>0.1</v>
      </c>
      <c r="N28" s="32">
        <v>0.3</v>
      </c>
      <c r="O28" s="18">
        <f>SUM(C28:N28)</f>
        <v>2.2999999999999998</v>
      </c>
      <c r="P28" s="32">
        <v>0</v>
      </c>
      <c r="Q28" s="32">
        <f>+[2]PP!Q58</f>
        <v>0.2</v>
      </c>
      <c r="R28" s="32">
        <v>0.1</v>
      </c>
      <c r="S28" s="32">
        <v>0</v>
      </c>
      <c r="T28" s="32">
        <v>0.2</v>
      </c>
      <c r="U28" s="32">
        <v>0</v>
      </c>
      <c r="V28" s="32">
        <v>0.1</v>
      </c>
      <c r="W28" s="32">
        <v>0</v>
      </c>
      <c r="X28" s="32">
        <v>0.1</v>
      </c>
      <c r="Y28" s="32">
        <v>0</v>
      </c>
      <c r="Z28" s="32">
        <v>0.1</v>
      </c>
      <c r="AA28" s="32">
        <v>0.3</v>
      </c>
      <c r="AB28" s="18">
        <f>SUM(P28:AA28)</f>
        <v>1.0999999999999999</v>
      </c>
      <c r="AC28" s="32">
        <f t="shared" si="1"/>
        <v>-1.2</v>
      </c>
      <c r="AD28" s="15">
        <f t="shared" si="11"/>
        <v>-52.173913043478258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ht="18" customHeight="1" x14ac:dyDescent="0.2">
      <c r="A29" s="3"/>
      <c r="B29" s="37" t="s">
        <v>40</v>
      </c>
      <c r="C29" s="38">
        <f t="shared" ref="C29:AA30" si="12">+C30</f>
        <v>93.1</v>
      </c>
      <c r="D29" s="38">
        <f t="shared" si="12"/>
        <v>201</v>
      </c>
      <c r="E29" s="38">
        <f t="shared" si="12"/>
        <v>30.3</v>
      </c>
      <c r="F29" s="38">
        <f t="shared" si="12"/>
        <v>14.6</v>
      </c>
      <c r="G29" s="38">
        <f t="shared" si="12"/>
        <v>0.1</v>
      </c>
      <c r="H29" s="38">
        <f t="shared" si="12"/>
        <v>18.7</v>
      </c>
      <c r="I29" s="38">
        <f t="shared" si="12"/>
        <v>71.8</v>
      </c>
      <c r="J29" s="38">
        <f t="shared" si="12"/>
        <v>120.9</v>
      </c>
      <c r="K29" s="38">
        <f t="shared" si="12"/>
        <v>28.4</v>
      </c>
      <c r="L29" s="38">
        <f t="shared" si="12"/>
        <v>112.2</v>
      </c>
      <c r="M29" s="38">
        <f t="shared" si="12"/>
        <v>165.5</v>
      </c>
      <c r="N29" s="38">
        <f t="shared" si="12"/>
        <v>181.6</v>
      </c>
      <c r="O29" s="38">
        <f t="shared" si="12"/>
        <v>1038.2</v>
      </c>
      <c r="P29" s="38">
        <f t="shared" si="12"/>
        <v>286.5</v>
      </c>
      <c r="Q29" s="38">
        <f t="shared" si="12"/>
        <v>251.7</v>
      </c>
      <c r="R29" s="38">
        <f t="shared" si="12"/>
        <v>145.30000000000001</v>
      </c>
      <c r="S29" s="38">
        <f t="shared" si="12"/>
        <v>145.4</v>
      </c>
      <c r="T29" s="38">
        <f t="shared" si="12"/>
        <v>178.5</v>
      </c>
      <c r="U29" s="38">
        <f t="shared" si="12"/>
        <v>177.2</v>
      </c>
      <c r="V29" s="38">
        <f t="shared" si="12"/>
        <v>202.8</v>
      </c>
      <c r="W29" s="38">
        <f t="shared" si="12"/>
        <v>324.2</v>
      </c>
      <c r="X29" s="38">
        <f t="shared" si="12"/>
        <v>308.10000000000002</v>
      </c>
      <c r="Y29" s="38">
        <f t="shared" si="12"/>
        <v>237</v>
      </c>
      <c r="Z29" s="38">
        <f t="shared" si="12"/>
        <v>130.1</v>
      </c>
      <c r="AA29" s="38">
        <f t="shared" si="12"/>
        <v>199.7</v>
      </c>
      <c r="AB29" s="38">
        <f>+AB30</f>
        <v>2586.4999999999995</v>
      </c>
      <c r="AC29" s="38">
        <f t="shared" si="1"/>
        <v>1548.2999999999995</v>
      </c>
      <c r="AD29" s="39">
        <f t="shared" si="11"/>
        <v>149.13311500674237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ht="18" customHeight="1" x14ac:dyDescent="0.2">
      <c r="A30" s="3"/>
      <c r="B30" s="40" t="s">
        <v>41</v>
      </c>
      <c r="C30" s="11">
        <f t="shared" si="12"/>
        <v>93.1</v>
      </c>
      <c r="D30" s="11">
        <f t="shared" si="12"/>
        <v>201</v>
      </c>
      <c r="E30" s="11">
        <f t="shared" si="12"/>
        <v>30.3</v>
      </c>
      <c r="F30" s="11">
        <f t="shared" si="12"/>
        <v>14.6</v>
      </c>
      <c r="G30" s="11">
        <f t="shared" si="12"/>
        <v>0.1</v>
      </c>
      <c r="H30" s="11">
        <f t="shared" si="12"/>
        <v>18.7</v>
      </c>
      <c r="I30" s="11">
        <f t="shared" si="12"/>
        <v>71.8</v>
      </c>
      <c r="J30" s="11">
        <f t="shared" si="12"/>
        <v>120.9</v>
      </c>
      <c r="K30" s="11">
        <f t="shared" si="12"/>
        <v>28.4</v>
      </c>
      <c r="L30" s="11">
        <f t="shared" si="12"/>
        <v>112.2</v>
      </c>
      <c r="M30" s="11">
        <f t="shared" si="12"/>
        <v>165.5</v>
      </c>
      <c r="N30" s="11">
        <f t="shared" si="12"/>
        <v>181.6</v>
      </c>
      <c r="O30" s="9">
        <f t="shared" si="12"/>
        <v>1038.2</v>
      </c>
      <c r="P30" s="11">
        <f t="shared" si="12"/>
        <v>286.5</v>
      </c>
      <c r="Q30" s="11">
        <f t="shared" si="12"/>
        <v>251.7</v>
      </c>
      <c r="R30" s="11">
        <f t="shared" si="12"/>
        <v>145.30000000000001</v>
      </c>
      <c r="S30" s="11">
        <f t="shared" si="12"/>
        <v>145.4</v>
      </c>
      <c r="T30" s="11">
        <f t="shared" si="12"/>
        <v>178.5</v>
      </c>
      <c r="U30" s="11">
        <f t="shared" si="12"/>
        <v>177.2</v>
      </c>
      <c r="V30" s="11">
        <f t="shared" si="12"/>
        <v>202.8</v>
      </c>
      <c r="W30" s="11">
        <f t="shared" si="12"/>
        <v>324.2</v>
      </c>
      <c r="X30" s="11">
        <f t="shared" si="12"/>
        <v>308.10000000000002</v>
      </c>
      <c r="Y30" s="11">
        <f t="shared" si="12"/>
        <v>237</v>
      </c>
      <c r="Z30" s="11">
        <f t="shared" si="12"/>
        <v>130.1</v>
      </c>
      <c r="AA30" s="11">
        <f t="shared" si="12"/>
        <v>199.7</v>
      </c>
      <c r="AB30" s="9">
        <f>+AB31</f>
        <v>2586.4999999999995</v>
      </c>
      <c r="AC30" s="11">
        <f t="shared" si="1"/>
        <v>1548.2999999999995</v>
      </c>
      <c r="AD30" s="9">
        <f t="shared" si="11"/>
        <v>149.13311500674237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ht="18" customHeight="1" x14ac:dyDescent="0.2">
      <c r="A31" s="3"/>
      <c r="B31" s="41" t="s">
        <v>42</v>
      </c>
      <c r="C31" s="42">
        <v>93.1</v>
      </c>
      <c r="D31" s="42">
        <v>201</v>
      </c>
      <c r="E31" s="42">
        <v>30.3</v>
      </c>
      <c r="F31" s="42">
        <v>14.6</v>
      </c>
      <c r="G31" s="42">
        <v>0.1</v>
      </c>
      <c r="H31" s="42">
        <v>18.7</v>
      </c>
      <c r="I31" s="42">
        <v>71.8</v>
      </c>
      <c r="J31" s="42">
        <v>120.9</v>
      </c>
      <c r="K31" s="42">
        <v>28.4</v>
      </c>
      <c r="L31" s="42">
        <v>112.2</v>
      </c>
      <c r="M31" s="42">
        <v>165.5</v>
      </c>
      <c r="N31" s="42">
        <v>181.6</v>
      </c>
      <c r="O31" s="15">
        <f>SUM(C31:N31)</f>
        <v>1038.2</v>
      </c>
      <c r="P31" s="42">
        <v>286.5</v>
      </c>
      <c r="Q31" s="42">
        <v>251.7</v>
      </c>
      <c r="R31" s="42">
        <v>145.30000000000001</v>
      </c>
      <c r="S31" s="42">
        <v>145.4</v>
      </c>
      <c r="T31" s="42">
        <v>178.5</v>
      </c>
      <c r="U31" s="42">
        <v>177.2</v>
      </c>
      <c r="V31" s="42">
        <v>202.8</v>
      </c>
      <c r="W31" s="42">
        <v>324.2</v>
      </c>
      <c r="X31" s="42">
        <v>308.10000000000002</v>
      </c>
      <c r="Y31" s="42">
        <v>237</v>
      </c>
      <c r="Z31" s="42">
        <v>130.1</v>
      </c>
      <c r="AA31" s="42">
        <v>199.7</v>
      </c>
      <c r="AB31" s="15">
        <f>SUM(P31:AA31)</f>
        <v>2586.4999999999995</v>
      </c>
      <c r="AC31" s="14">
        <f t="shared" si="1"/>
        <v>1548.2999999999995</v>
      </c>
      <c r="AD31" s="15">
        <f t="shared" si="11"/>
        <v>149.13311500674237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ht="18" customHeight="1" x14ac:dyDescent="0.2">
      <c r="A32" s="3"/>
      <c r="B32" s="27" t="s">
        <v>43</v>
      </c>
      <c r="C32" s="11">
        <v>22.9</v>
      </c>
      <c r="D32" s="11">
        <v>0</v>
      </c>
      <c r="E32" s="11">
        <v>0</v>
      </c>
      <c r="F32" s="11">
        <v>0</v>
      </c>
      <c r="G32" s="11">
        <v>20.6</v>
      </c>
      <c r="H32" s="11">
        <v>0</v>
      </c>
      <c r="I32" s="11">
        <v>0.6</v>
      </c>
      <c r="J32" s="11">
        <v>0</v>
      </c>
      <c r="K32" s="11">
        <v>0</v>
      </c>
      <c r="L32" s="11">
        <v>14.6</v>
      </c>
      <c r="M32" s="11">
        <v>1.1000000000000001</v>
      </c>
      <c r="N32" s="11">
        <v>0</v>
      </c>
      <c r="O32" s="18">
        <f>SUM(C32:N32)</f>
        <v>59.800000000000004</v>
      </c>
      <c r="P32" s="11">
        <v>23.4</v>
      </c>
      <c r="Q32" s="11">
        <v>0</v>
      </c>
      <c r="R32" s="11">
        <v>0</v>
      </c>
      <c r="S32" s="11">
        <v>34.6</v>
      </c>
      <c r="T32" s="11">
        <v>0</v>
      </c>
      <c r="U32" s="11">
        <v>0</v>
      </c>
      <c r="V32" s="11">
        <v>44.5</v>
      </c>
      <c r="W32" s="11">
        <v>0</v>
      </c>
      <c r="X32" s="11">
        <v>0</v>
      </c>
      <c r="Y32" s="11">
        <v>46.9</v>
      </c>
      <c r="Z32" s="11">
        <v>0</v>
      </c>
      <c r="AA32" s="11">
        <v>0</v>
      </c>
      <c r="AB32" s="18">
        <f>SUM(P32:AA32)</f>
        <v>149.4</v>
      </c>
      <c r="AC32" s="17">
        <f t="shared" si="1"/>
        <v>89.6</v>
      </c>
      <c r="AD32" s="18">
        <f t="shared" si="11"/>
        <v>149.83277591973243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ht="18" customHeight="1" thickBot="1" x14ac:dyDescent="0.25">
      <c r="A33" s="43"/>
      <c r="B33" s="44" t="s">
        <v>44</v>
      </c>
      <c r="C33" s="45">
        <f t="shared" ref="C33:AB33" si="13">+C8+C28+C29+C32</f>
        <v>11947.4</v>
      </c>
      <c r="D33" s="45">
        <f t="shared" si="13"/>
        <v>10480.400000000001</v>
      </c>
      <c r="E33" s="45">
        <f t="shared" si="13"/>
        <v>9859.9999999999982</v>
      </c>
      <c r="F33" s="45">
        <f t="shared" si="13"/>
        <v>6618.9000000000005</v>
      </c>
      <c r="G33" s="45">
        <f t="shared" si="13"/>
        <v>6607.5000000000018</v>
      </c>
      <c r="H33" s="45">
        <f t="shared" si="13"/>
        <v>8359.1</v>
      </c>
      <c r="I33" s="45">
        <f t="shared" si="13"/>
        <v>10077.9</v>
      </c>
      <c r="J33" s="45">
        <f t="shared" si="13"/>
        <v>10335.299999999999</v>
      </c>
      <c r="K33" s="45">
        <f t="shared" si="13"/>
        <v>11281.599999999999</v>
      </c>
      <c r="L33" s="45">
        <f t="shared" si="13"/>
        <v>13351.500000000002</v>
      </c>
      <c r="M33" s="45">
        <f t="shared" si="13"/>
        <v>13915.5</v>
      </c>
      <c r="N33" s="45">
        <f t="shared" si="13"/>
        <v>14660.8</v>
      </c>
      <c r="O33" s="46">
        <f t="shared" si="13"/>
        <v>127495.90000000001</v>
      </c>
      <c r="P33" s="45">
        <f t="shared" si="13"/>
        <v>12486.299999999997</v>
      </c>
      <c r="Q33" s="45">
        <f t="shared" si="13"/>
        <v>12966.2</v>
      </c>
      <c r="R33" s="45">
        <f t="shared" si="13"/>
        <v>14423.300000000001</v>
      </c>
      <c r="S33" s="45">
        <f t="shared" si="13"/>
        <v>13703.3</v>
      </c>
      <c r="T33" s="45">
        <f t="shared" si="13"/>
        <v>15642.9</v>
      </c>
      <c r="U33" s="45">
        <f t="shared" si="13"/>
        <v>15671.5</v>
      </c>
      <c r="V33" s="45">
        <f t="shared" si="13"/>
        <v>15633.5</v>
      </c>
      <c r="W33" s="45">
        <f t="shared" si="13"/>
        <v>15903.5</v>
      </c>
      <c r="X33" s="45">
        <f t="shared" si="13"/>
        <v>16203.4</v>
      </c>
      <c r="Y33" s="45">
        <f t="shared" si="13"/>
        <v>19481.400000000001</v>
      </c>
      <c r="Z33" s="45">
        <f t="shared" si="13"/>
        <v>21164.399999999998</v>
      </c>
      <c r="AA33" s="45">
        <f t="shared" si="13"/>
        <v>18710.600000000002</v>
      </c>
      <c r="AB33" s="46">
        <f t="shared" si="13"/>
        <v>191990.3</v>
      </c>
      <c r="AC33" s="45">
        <f t="shared" si="1"/>
        <v>64494.39999999998</v>
      </c>
      <c r="AD33" s="46">
        <f t="shared" si="11"/>
        <v>50.585469807264374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ht="18" customHeight="1" thickTop="1" thickBot="1" x14ac:dyDescent="0.25">
      <c r="A34" s="43"/>
      <c r="B34" s="47" t="s">
        <v>45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f>SUM(P34:AA34)</f>
        <v>0</v>
      </c>
      <c r="AC34" s="49">
        <f t="shared" si="1"/>
        <v>0</v>
      </c>
      <c r="AD34" s="50">
        <v>0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ht="21.75" customHeight="1" thickTop="1" thickBot="1" x14ac:dyDescent="0.25">
      <c r="A35" s="43"/>
      <c r="B35" s="51" t="s">
        <v>46</v>
      </c>
      <c r="C35" s="52">
        <f t="shared" ref="C35:AB35" si="14">+C34+C33</f>
        <v>11947.4</v>
      </c>
      <c r="D35" s="52">
        <f t="shared" si="14"/>
        <v>10480.400000000001</v>
      </c>
      <c r="E35" s="52">
        <f t="shared" si="14"/>
        <v>9859.9999999999982</v>
      </c>
      <c r="F35" s="52">
        <f t="shared" si="14"/>
        <v>6618.9000000000005</v>
      </c>
      <c r="G35" s="52">
        <f t="shared" si="14"/>
        <v>6607.5000000000018</v>
      </c>
      <c r="H35" s="52">
        <f t="shared" si="14"/>
        <v>8359.1</v>
      </c>
      <c r="I35" s="52">
        <f t="shared" si="14"/>
        <v>10077.9</v>
      </c>
      <c r="J35" s="52">
        <f t="shared" si="14"/>
        <v>10335.299999999999</v>
      </c>
      <c r="K35" s="52">
        <f t="shared" si="14"/>
        <v>11281.599999999999</v>
      </c>
      <c r="L35" s="52">
        <f t="shared" si="14"/>
        <v>13351.500000000002</v>
      </c>
      <c r="M35" s="52">
        <f t="shared" si="14"/>
        <v>13915.5</v>
      </c>
      <c r="N35" s="52">
        <f t="shared" si="14"/>
        <v>14660.8</v>
      </c>
      <c r="O35" s="53">
        <f t="shared" si="14"/>
        <v>127495.90000000001</v>
      </c>
      <c r="P35" s="53">
        <f t="shared" si="14"/>
        <v>12486.299999999997</v>
      </c>
      <c r="Q35" s="53">
        <f t="shared" si="14"/>
        <v>12966.2</v>
      </c>
      <c r="R35" s="53">
        <f t="shared" si="14"/>
        <v>14423.300000000001</v>
      </c>
      <c r="S35" s="53">
        <f t="shared" si="14"/>
        <v>13703.3</v>
      </c>
      <c r="T35" s="53">
        <f t="shared" si="14"/>
        <v>15642.9</v>
      </c>
      <c r="U35" s="53">
        <f t="shared" si="14"/>
        <v>15671.5</v>
      </c>
      <c r="V35" s="53">
        <f t="shared" si="14"/>
        <v>15633.5</v>
      </c>
      <c r="W35" s="53">
        <f t="shared" si="14"/>
        <v>15903.5</v>
      </c>
      <c r="X35" s="53">
        <f t="shared" si="14"/>
        <v>16203.4</v>
      </c>
      <c r="Y35" s="53">
        <f t="shared" si="14"/>
        <v>19481.400000000001</v>
      </c>
      <c r="Z35" s="53">
        <f t="shared" si="14"/>
        <v>21164.399999999998</v>
      </c>
      <c r="AA35" s="53">
        <f t="shared" si="14"/>
        <v>18710.600000000002</v>
      </c>
      <c r="AB35" s="53">
        <f t="shared" si="14"/>
        <v>191990.3</v>
      </c>
      <c r="AC35" s="54">
        <f t="shared" si="1"/>
        <v>64494.39999999998</v>
      </c>
      <c r="AD35" s="54">
        <f>+AC35/O35*100</f>
        <v>50.585469807264374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ht="18" customHeight="1" thickTop="1" x14ac:dyDescent="0.2">
      <c r="A36" s="43"/>
      <c r="B36" s="55" t="s">
        <v>47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D36" s="57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ht="14.25" x14ac:dyDescent="0.25">
      <c r="A37" s="3"/>
      <c r="B37" s="58" t="s">
        <v>48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ht="12" customHeight="1" x14ac:dyDescent="0.25">
      <c r="A38" s="3"/>
      <c r="B38" s="60" t="s">
        <v>49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ht="12" customHeight="1" x14ac:dyDescent="0.25">
      <c r="A39" s="3"/>
      <c r="B39" s="60" t="s">
        <v>50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1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61"/>
      <c r="AC39" s="59"/>
      <c r="AD39" s="59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ht="14.25" x14ac:dyDescent="0.25">
      <c r="A40" s="3"/>
      <c r="B40" s="62" t="s">
        <v>51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63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6"/>
      <c r="AC40" s="61"/>
      <c r="AD40" s="6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ht="14.25" x14ac:dyDescent="0.25">
      <c r="A41" s="3"/>
      <c r="B41" s="64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1"/>
      <c r="AD41" s="6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ht="14.25" x14ac:dyDescent="0.25">
      <c r="A42" s="3"/>
      <c r="B42" s="61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59"/>
      <c r="AD42" s="6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4.25" x14ac:dyDescent="0.25">
      <c r="A43" s="3"/>
      <c r="B43" s="61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1"/>
      <c r="AD43" s="6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4.25" x14ac:dyDescent="0.25">
      <c r="A44" s="3"/>
      <c r="B44" s="6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70"/>
      <c r="AC44" s="59"/>
      <c r="AD44" s="59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4.25" x14ac:dyDescent="0.25">
      <c r="A45" s="3"/>
      <c r="B45" s="6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1"/>
      <c r="AD45" s="6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4.25" x14ac:dyDescent="0.25">
      <c r="A46" s="3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73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2"/>
      <c r="AC46" s="61"/>
      <c r="AD46" s="6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4.25" x14ac:dyDescent="0.25">
      <c r="A47" s="3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73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2"/>
      <c r="AC47" s="61"/>
      <c r="AD47" s="6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14.25" x14ac:dyDescent="0.25">
      <c r="A48" s="3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73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2"/>
      <c r="AC48" s="61"/>
      <c r="AD48" s="6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 ht="14.25" x14ac:dyDescent="0.25">
      <c r="A49" s="3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2"/>
      <c r="AC49" s="61"/>
      <c r="AD49" s="6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 ht="14.25" x14ac:dyDescent="0.25">
      <c r="A50" s="3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76"/>
      <c r="AB50" s="61"/>
      <c r="AC50" s="61"/>
      <c r="AD50" s="6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ht="14.25" x14ac:dyDescent="0.25">
      <c r="A51" s="3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76"/>
      <c r="AB51" s="61"/>
      <c r="AC51" s="61"/>
      <c r="AD51" s="6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 ht="14.25" x14ac:dyDescent="0.25">
      <c r="A52" s="3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61"/>
      <c r="AD52" s="6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 ht="14.25" x14ac:dyDescent="0.25">
      <c r="A53" s="3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61"/>
      <c r="AD53" s="6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 ht="14.25" x14ac:dyDescent="0.25">
      <c r="A54" s="3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 ht="14.25" x14ac:dyDescent="0.25">
      <c r="A55" s="3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 ht="14.25" x14ac:dyDescent="0.25">
      <c r="A56" s="3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ht="14.25" x14ac:dyDescent="0.25">
      <c r="A57" s="3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 ht="14.25" x14ac:dyDescent="0.25">
      <c r="A58" s="3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 ht="14.25" x14ac:dyDescent="0.25">
      <c r="A59" s="3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 ht="14.25" x14ac:dyDescent="0.25">
      <c r="A60" s="3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 ht="14.25" x14ac:dyDescent="0.25">
      <c r="A61" s="3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 ht="14.25" x14ac:dyDescent="0.25">
      <c r="A62" s="3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 ht="14.25" x14ac:dyDescent="0.25">
      <c r="A63" s="3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 ht="14.25" x14ac:dyDescent="0.25">
      <c r="A64" s="3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 ht="14.25" x14ac:dyDescent="0.25">
      <c r="A65" s="3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 ht="14.25" x14ac:dyDescent="0.25">
      <c r="A66" s="3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 ht="14.25" x14ac:dyDescent="0.25">
      <c r="A67" s="3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1:69" ht="14.25" x14ac:dyDescent="0.25">
      <c r="A68" s="3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 ht="14.25" x14ac:dyDescent="0.25">
      <c r="A69" s="3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1:69" ht="14.25" x14ac:dyDescent="0.25">
      <c r="A70" s="3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1:69" ht="14.25" x14ac:dyDescent="0.25">
      <c r="A71" s="3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1:69" ht="14.25" x14ac:dyDescent="0.25">
      <c r="A72" s="3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1:69" ht="14.25" x14ac:dyDescent="0.25">
      <c r="A73" s="3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 ht="14.25" x14ac:dyDescent="0.25">
      <c r="A74" s="3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1:69" ht="14.25" x14ac:dyDescent="0.25">
      <c r="A75" s="3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69" ht="14.25" x14ac:dyDescent="0.25">
      <c r="A76" s="3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1:69" ht="14.25" x14ac:dyDescent="0.25">
      <c r="A77" s="3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1:69" ht="14.25" x14ac:dyDescent="0.25">
      <c r="A78" s="3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1:69" ht="14.25" x14ac:dyDescent="0.25">
      <c r="A79" s="3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 ht="14.25" x14ac:dyDescent="0.25">
      <c r="A80" s="3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 ht="14.25" x14ac:dyDescent="0.25">
      <c r="A81" s="3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 ht="14.25" x14ac:dyDescent="0.25">
      <c r="A82" s="3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 ht="14.25" x14ac:dyDescent="0.25">
      <c r="A83" s="3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:69" ht="14.25" x14ac:dyDescent="0.25">
      <c r="A84" s="3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:69" ht="14.25" x14ac:dyDescent="0.25">
      <c r="A85" s="3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spans="1:69" ht="14.25" x14ac:dyDescent="0.25">
      <c r="A86" s="3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:69" ht="14.25" x14ac:dyDescent="0.25">
      <c r="A87" s="3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 ht="14.25" x14ac:dyDescent="0.25">
      <c r="A88" s="3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:69" ht="14.25" x14ac:dyDescent="0.25">
      <c r="A89" s="3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 ht="14.25" x14ac:dyDescent="0.25">
      <c r="A90" s="3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 ht="14.25" x14ac:dyDescent="0.25">
      <c r="A91" s="3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 ht="14.25" x14ac:dyDescent="0.25">
      <c r="A92" s="3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 ht="14.25" x14ac:dyDescent="0.25">
      <c r="A93" s="3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 ht="14.25" x14ac:dyDescent="0.25">
      <c r="A94" s="3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:69" ht="14.25" x14ac:dyDescent="0.25">
      <c r="A95" s="3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:69" ht="14.25" x14ac:dyDescent="0.25">
      <c r="A96" s="3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spans="1:69" ht="14.25" x14ac:dyDescent="0.25">
      <c r="A97" s="3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 ht="14.25" x14ac:dyDescent="0.25">
      <c r="A98" s="3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69" ht="14.25" x14ac:dyDescent="0.25">
      <c r="A99" s="3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 ht="14.25" x14ac:dyDescent="0.25">
      <c r="A100" s="3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 ht="14.25" x14ac:dyDescent="0.25">
      <c r="A101" s="3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:69" ht="14.25" x14ac:dyDescent="0.25">
      <c r="A102" s="3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:69" ht="14.25" x14ac:dyDescent="0.25">
      <c r="A103" s="3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:69" ht="14.25" x14ac:dyDescent="0.25">
      <c r="A104" s="3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:69" ht="14.25" x14ac:dyDescent="0.25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69" ht="14.25" x14ac:dyDescent="0.25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:69" ht="14.25" x14ac:dyDescent="0.25"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:69" ht="14.25" x14ac:dyDescent="0.25"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:69" ht="14.25" x14ac:dyDescent="0.25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:69" ht="14.25" x14ac:dyDescent="0.25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:69" ht="14.25" x14ac:dyDescent="0.25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:69" ht="14.25" x14ac:dyDescent="0.25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  <row r="113" spans="2:69" ht="14.25" x14ac:dyDescent="0.25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</row>
    <row r="114" spans="2:69" ht="14.25" x14ac:dyDescent="0.25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  <row r="115" spans="2:69" ht="14.25" x14ac:dyDescent="0.25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</row>
    <row r="116" spans="2:69" ht="14.25" x14ac:dyDescent="0.25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</row>
    <row r="117" spans="2:69" ht="14.25" x14ac:dyDescent="0.25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</row>
    <row r="118" spans="2:69" ht="14.25" x14ac:dyDescent="0.25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</row>
    <row r="119" spans="2:69" ht="14.25" x14ac:dyDescent="0.25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</row>
    <row r="120" spans="2:69" ht="14.25" x14ac:dyDescent="0.25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2:69" ht="14.25" x14ac:dyDescent="0.25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spans="2:69" ht="14.25" x14ac:dyDescent="0.25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</row>
    <row r="123" spans="2:69" ht="14.25" x14ac:dyDescent="0.25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2:69" ht="14.25" x14ac:dyDescent="0.25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</row>
    <row r="125" spans="2:69" ht="14.25" x14ac:dyDescent="0.25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</row>
    <row r="126" spans="2:69" ht="14.25" x14ac:dyDescent="0.25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spans="2:69" ht="14.25" x14ac:dyDescent="0.25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spans="2:69" ht="14.25" x14ac:dyDescent="0.25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spans="2:69" ht="14.25" x14ac:dyDescent="0.25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spans="2:69" ht="14.25" x14ac:dyDescent="0.25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</row>
    <row r="131" spans="2:69" ht="14.25" x14ac:dyDescent="0.25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</row>
    <row r="132" spans="2:69" ht="14.25" x14ac:dyDescent="0.25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</row>
    <row r="133" spans="2:69" ht="14.25" x14ac:dyDescent="0.25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</row>
    <row r="134" spans="2:69" ht="14.25" x14ac:dyDescent="0.25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</row>
    <row r="135" spans="2:69" ht="14.25" x14ac:dyDescent="0.25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</row>
    <row r="136" spans="2:69" ht="14.25" x14ac:dyDescent="0.25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</row>
    <row r="137" spans="2:69" ht="14.25" x14ac:dyDescent="0.25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</row>
    <row r="138" spans="2:69" ht="14.25" x14ac:dyDescent="0.25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</row>
    <row r="139" spans="2:69" ht="14.25" x14ac:dyDescent="0.25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</row>
    <row r="140" spans="2:69" ht="14.25" x14ac:dyDescent="0.25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</row>
    <row r="141" spans="2:69" ht="14.25" x14ac:dyDescent="0.25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2:69" ht="14.25" x14ac:dyDescent="0.25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</row>
    <row r="143" spans="2:69" ht="14.25" x14ac:dyDescent="0.25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</row>
    <row r="144" spans="2:69" ht="14.25" x14ac:dyDescent="0.25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</row>
    <row r="145" spans="2:69" ht="14.25" x14ac:dyDescent="0.25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</row>
    <row r="146" spans="2:69" ht="14.25" x14ac:dyDescent="0.25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</row>
    <row r="147" spans="2:69" ht="14.25" x14ac:dyDescent="0.25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</row>
    <row r="148" spans="2:69" ht="14.25" x14ac:dyDescent="0.25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</row>
    <row r="149" spans="2:69" ht="14.25" x14ac:dyDescent="0.25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</row>
    <row r="150" spans="2:69" ht="14.25" x14ac:dyDescent="0.25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</row>
    <row r="151" spans="2:69" ht="14.25" x14ac:dyDescent="0.25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</row>
    <row r="152" spans="2:69" ht="14.25" x14ac:dyDescent="0.25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</row>
    <row r="153" spans="2:69" ht="14.25" x14ac:dyDescent="0.25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spans="2:69" ht="14.25" x14ac:dyDescent="0.25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</row>
    <row r="155" spans="2:69" ht="14.25" x14ac:dyDescent="0.25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</row>
    <row r="156" spans="2:69" ht="14.25" x14ac:dyDescent="0.25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</row>
    <row r="157" spans="2:69" ht="14.25" x14ac:dyDescent="0.25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</row>
    <row r="158" spans="2:69" ht="14.25" x14ac:dyDescent="0.25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</row>
    <row r="159" spans="2:69" ht="14.25" x14ac:dyDescent="0.25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</row>
    <row r="160" spans="2:69" ht="14.25" x14ac:dyDescent="0.25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</row>
    <row r="161" spans="2:69" ht="14.25" x14ac:dyDescent="0.25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</row>
    <row r="162" spans="2:69" ht="14.25" x14ac:dyDescent="0.25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</row>
    <row r="163" spans="2:69" ht="14.25" x14ac:dyDescent="0.25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</row>
    <row r="164" spans="2:69" ht="14.25" x14ac:dyDescent="0.25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</row>
    <row r="165" spans="2:69" ht="14.25" x14ac:dyDescent="0.25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</row>
    <row r="166" spans="2:69" ht="14.25" x14ac:dyDescent="0.25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</row>
    <row r="167" spans="2:69" ht="14.25" x14ac:dyDescent="0.25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</row>
    <row r="168" spans="2:69" ht="14.25" x14ac:dyDescent="0.25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</row>
    <row r="169" spans="2:69" ht="14.25" x14ac:dyDescent="0.25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</row>
    <row r="170" spans="2:69" ht="14.25" x14ac:dyDescent="0.25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</row>
    <row r="171" spans="2:69" ht="14.25" x14ac:dyDescent="0.25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</row>
    <row r="172" spans="2:69" ht="14.25" x14ac:dyDescent="0.25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</row>
    <row r="173" spans="2:69" ht="14.25" x14ac:dyDescent="0.25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</row>
    <row r="174" spans="2:69" ht="14.25" x14ac:dyDescent="0.25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</row>
    <row r="175" spans="2:69" ht="14.25" x14ac:dyDescent="0.25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</row>
    <row r="176" spans="2:69" ht="14.25" x14ac:dyDescent="0.25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</row>
    <row r="177" spans="2:69" ht="14.25" x14ac:dyDescent="0.25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</row>
    <row r="178" spans="2:69" ht="14.25" x14ac:dyDescent="0.25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</row>
    <row r="179" spans="2:69" ht="14.25" x14ac:dyDescent="0.25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</row>
    <row r="180" spans="2:69" ht="14.25" x14ac:dyDescent="0.25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</row>
    <row r="181" spans="2:69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</row>
    <row r="182" spans="2:69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</row>
    <row r="183" spans="2:69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</row>
    <row r="184" spans="2:69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</row>
    <row r="185" spans="2:69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</row>
    <row r="186" spans="2:69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</row>
    <row r="187" spans="2:69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</row>
    <row r="188" spans="2:69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</row>
    <row r="189" spans="2:69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</row>
    <row r="190" spans="2:69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</row>
    <row r="191" spans="2:69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</row>
    <row r="192" spans="2:69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</row>
    <row r="193" spans="2:69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</row>
    <row r="194" spans="2:69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</row>
    <row r="195" spans="2:69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</row>
    <row r="196" spans="2:69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</row>
    <row r="197" spans="2:69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</row>
    <row r="198" spans="2:69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</row>
    <row r="199" spans="2:69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</row>
    <row r="200" spans="2:69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</row>
    <row r="201" spans="2:69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</row>
    <row r="202" spans="2:69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</row>
    <row r="203" spans="2:69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</row>
    <row r="204" spans="2:69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</row>
    <row r="205" spans="2:69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</row>
    <row r="206" spans="2:69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</row>
    <row r="207" spans="2:69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</row>
    <row r="208" spans="2:69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</row>
    <row r="209" spans="2:69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</row>
    <row r="210" spans="2:69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</row>
    <row r="211" spans="2:69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</row>
    <row r="212" spans="2:69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</row>
    <row r="213" spans="2:69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</row>
    <row r="214" spans="2:69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</row>
    <row r="215" spans="2:69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</row>
    <row r="216" spans="2:69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</row>
    <row r="217" spans="2:69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</row>
    <row r="218" spans="2:69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.19685039370078741" bottom="0.19685039370078741" header="0" footer="0.19685039370078741"/>
  <pageSetup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15"/>
  <sheetViews>
    <sheetView showGridLines="0" tabSelected="1" topLeftCell="E1" zoomScaleNormal="100" workbookViewId="0">
      <selection activeCell="Q18" sqref="Q18"/>
    </sheetView>
  </sheetViews>
  <sheetFormatPr baseColWidth="10" defaultColWidth="11.42578125" defaultRowHeight="12.75" x14ac:dyDescent="0.2"/>
  <cols>
    <col min="1" max="1" width="1.28515625" style="79" customWidth="1"/>
    <col min="2" max="2" width="68.7109375" style="79" customWidth="1"/>
    <col min="3" max="14" width="10.7109375" style="79" customWidth="1"/>
    <col min="15" max="15" width="12.42578125" style="79" customWidth="1"/>
    <col min="16" max="16" width="10.7109375" style="79" customWidth="1"/>
    <col min="17" max="23" width="8.7109375" style="79" customWidth="1"/>
    <col min="24" max="26" width="10.28515625" style="79" customWidth="1"/>
    <col min="27" max="27" width="10.140625" style="79" customWidth="1"/>
    <col min="28" max="28" width="13.5703125" style="79" customWidth="1"/>
    <col min="29" max="29" width="14" style="79" customWidth="1"/>
    <col min="30" max="30" width="4.5703125" style="107" customWidth="1"/>
    <col min="31" max="16384" width="11.42578125" style="79"/>
  </cols>
  <sheetData>
    <row r="1" spans="1:62" ht="17.25" x14ac:dyDescent="0.3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</row>
    <row r="2" spans="1:62" ht="17.25" x14ac:dyDescent="0.3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</row>
    <row r="3" spans="1:62" ht="18.75" customHeight="1" x14ac:dyDescent="0.3">
      <c r="B3" s="117" t="s">
        <v>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83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</row>
    <row r="4" spans="1:62" ht="18.75" customHeight="1" x14ac:dyDescent="0.3">
      <c r="B4" s="118" t="s">
        <v>52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82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</row>
    <row r="5" spans="1:62" ht="14.25" customHeight="1" x14ac:dyDescent="0.3">
      <c r="B5" s="118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84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</row>
    <row r="6" spans="1:62" ht="18" customHeight="1" x14ac:dyDescent="0.25">
      <c r="A6" s="85"/>
      <c r="B6" s="119" t="s">
        <v>4</v>
      </c>
      <c r="C6" s="121">
        <v>2021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 t="s">
        <v>53</v>
      </c>
      <c r="P6" s="121">
        <v>2021</v>
      </c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3" t="s">
        <v>54</v>
      </c>
      <c r="AC6" s="123" t="s">
        <v>55</v>
      </c>
      <c r="AD6" s="86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</row>
    <row r="7" spans="1:62" ht="27" customHeight="1" thickBot="1" x14ac:dyDescent="0.3">
      <c r="A7" s="85"/>
      <c r="B7" s="12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124"/>
      <c r="P7" s="4" t="s">
        <v>6</v>
      </c>
      <c r="Q7" s="4" t="s">
        <v>7</v>
      </c>
      <c r="R7" s="4" t="s">
        <v>8</v>
      </c>
      <c r="S7" s="4" t="s">
        <v>9</v>
      </c>
      <c r="T7" s="4" t="s">
        <v>10</v>
      </c>
      <c r="U7" s="4" t="s">
        <v>11</v>
      </c>
      <c r="V7" s="4" t="s">
        <v>12</v>
      </c>
      <c r="W7" s="4" t="s">
        <v>13</v>
      </c>
      <c r="X7" s="4" t="s">
        <v>14</v>
      </c>
      <c r="Y7" s="4" t="s">
        <v>15</v>
      </c>
      <c r="Z7" s="4" t="s">
        <v>16</v>
      </c>
      <c r="AA7" s="4" t="s">
        <v>17</v>
      </c>
      <c r="AB7" s="124"/>
      <c r="AC7" s="124"/>
      <c r="AD7" s="86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</row>
    <row r="8" spans="1:62" ht="18" customHeight="1" thickTop="1" x14ac:dyDescent="0.25">
      <c r="A8" s="85"/>
      <c r="B8" s="7" t="s">
        <v>20</v>
      </c>
      <c r="C8" s="8">
        <f t="shared" ref="C8:AB8" si="0">+C9+C20</f>
        <v>12176.399999999998</v>
      </c>
      <c r="D8" s="8">
        <f t="shared" si="0"/>
        <v>12714.3</v>
      </c>
      <c r="E8" s="8">
        <f t="shared" si="0"/>
        <v>14277.900000000001</v>
      </c>
      <c r="F8" s="8">
        <f t="shared" si="0"/>
        <v>13523.3</v>
      </c>
      <c r="G8" s="8">
        <f t="shared" si="0"/>
        <v>15464.199999999999</v>
      </c>
      <c r="H8" s="8">
        <f t="shared" si="0"/>
        <v>15494.3</v>
      </c>
      <c r="I8" s="8">
        <f t="shared" si="0"/>
        <v>15386.1</v>
      </c>
      <c r="J8" s="8">
        <f t="shared" si="0"/>
        <v>15579.3</v>
      </c>
      <c r="K8" s="8">
        <f t="shared" si="0"/>
        <v>15895.199999999999</v>
      </c>
      <c r="L8" s="8">
        <f t="shared" si="0"/>
        <v>19197.5</v>
      </c>
      <c r="M8" s="8">
        <f t="shared" si="0"/>
        <v>21034.2</v>
      </c>
      <c r="N8" s="8">
        <f t="shared" si="0"/>
        <v>18510.600000000002</v>
      </c>
      <c r="O8" s="8">
        <f t="shared" si="0"/>
        <v>189253.3</v>
      </c>
      <c r="P8" s="8">
        <f t="shared" si="0"/>
        <v>12176.102512439998</v>
      </c>
      <c r="Q8" s="8">
        <f t="shared" si="0"/>
        <v>12714.348801250002</v>
      </c>
      <c r="R8" s="8">
        <f t="shared" si="0"/>
        <v>14277.90652339</v>
      </c>
      <c r="S8" s="8">
        <f t="shared" si="0"/>
        <v>13523.520806749999</v>
      </c>
      <c r="T8" s="8">
        <f t="shared" si="0"/>
        <v>15464.26666211</v>
      </c>
      <c r="U8" s="8">
        <f t="shared" si="0"/>
        <v>15494.310999490001</v>
      </c>
      <c r="V8" s="8">
        <f t="shared" si="0"/>
        <v>15386.33165799</v>
      </c>
      <c r="W8" s="8">
        <f t="shared" si="0"/>
        <v>15579.267910499999</v>
      </c>
      <c r="X8" s="8">
        <f t="shared" si="0"/>
        <v>15895.248421929999</v>
      </c>
      <c r="Y8" s="8">
        <f t="shared" si="0"/>
        <v>19199.514857719994</v>
      </c>
      <c r="Z8" s="8">
        <f t="shared" si="0"/>
        <v>17475.932192862354</v>
      </c>
      <c r="AA8" s="8">
        <f t="shared" si="0"/>
        <v>17819.267667807238</v>
      </c>
      <c r="AB8" s="8">
        <f t="shared" si="0"/>
        <v>185006.0190142396</v>
      </c>
      <c r="AC8" s="9">
        <f t="shared" ref="AC8:AC13" si="1">+O8/AB8*100</f>
        <v>102.29575286706401</v>
      </c>
      <c r="AD8" s="87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</row>
    <row r="9" spans="1:62" ht="18" customHeight="1" x14ac:dyDescent="0.25">
      <c r="A9" s="85"/>
      <c r="B9" s="10" t="s">
        <v>21</v>
      </c>
      <c r="C9" s="11">
        <f t="shared" ref="C9:N9" si="2">+C11+C12+C19</f>
        <v>9435.5999999999985</v>
      </c>
      <c r="D9" s="11">
        <f t="shared" si="2"/>
        <v>9745.7999999999993</v>
      </c>
      <c r="E9" s="11">
        <f t="shared" si="2"/>
        <v>11000.300000000001</v>
      </c>
      <c r="F9" s="11">
        <f t="shared" si="2"/>
        <v>10491.4</v>
      </c>
      <c r="G9" s="11">
        <f t="shared" si="2"/>
        <v>12283.599999999999</v>
      </c>
      <c r="H9" s="11">
        <f t="shared" si="2"/>
        <v>11911.4</v>
      </c>
      <c r="I9" s="11">
        <f t="shared" si="2"/>
        <v>11956.7</v>
      </c>
      <c r="J9" s="11">
        <f t="shared" si="2"/>
        <v>11933</v>
      </c>
      <c r="K9" s="11">
        <f t="shared" si="2"/>
        <v>12268.8</v>
      </c>
      <c r="L9" s="11">
        <f t="shared" si="2"/>
        <v>14762.599999999999</v>
      </c>
      <c r="M9" s="11">
        <f t="shared" si="2"/>
        <v>16121.4</v>
      </c>
      <c r="N9" s="11">
        <f t="shared" si="2"/>
        <v>14427.2</v>
      </c>
      <c r="O9" s="11">
        <f>+O10+O12+O19</f>
        <v>146337.79999999999</v>
      </c>
      <c r="P9" s="11">
        <f t="shared" ref="P9:AB9" si="3">+P11+P12+P19</f>
        <v>9435.615506959999</v>
      </c>
      <c r="Q9" s="11">
        <f t="shared" si="3"/>
        <v>9745.8167912900008</v>
      </c>
      <c r="R9" s="11">
        <f t="shared" si="3"/>
        <v>11000.26855671</v>
      </c>
      <c r="S9" s="11">
        <f t="shared" si="3"/>
        <v>10491.4014283</v>
      </c>
      <c r="T9" s="11">
        <f t="shared" si="3"/>
        <v>12283.60329915</v>
      </c>
      <c r="U9" s="11">
        <f t="shared" si="3"/>
        <v>11911.372736250001</v>
      </c>
      <c r="V9" s="11">
        <f t="shared" si="3"/>
        <v>11956.71817788</v>
      </c>
      <c r="W9" s="11">
        <f t="shared" si="3"/>
        <v>11932.995758039999</v>
      </c>
      <c r="X9" s="11">
        <f t="shared" si="3"/>
        <v>12268.84854218</v>
      </c>
      <c r="Y9" s="11">
        <f t="shared" si="3"/>
        <v>14736.468056399997</v>
      </c>
      <c r="Z9" s="11">
        <f t="shared" si="3"/>
        <v>13056.260197414898</v>
      </c>
      <c r="AA9" s="11">
        <f t="shared" si="3"/>
        <v>13430.980136066575</v>
      </c>
      <c r="AB9" s="11">
        <f t="shared" si="3"/>
        <v>142250.34918664148</v>
      </c>
      <c r="AC9" s="9">
        <f t="shared" si="1"/>
        <v>102.87342058330944</v>
      </c>
      <c r="AD9" s="87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</row>
    <row r="10" spans="1:62" ht="18" customHeight="1" x14ac:dyDescent="0.25">
      <c r="A10" s="85"/>
      <c r="B10" s="12" t="s">
        <v>22</v>
      </c>
      <c r="C10" s="11">
        <f t="shared" ref="C10:AB10" si="4">+C11</f>
        <v>7976.4</v>
      </c>
      <c r="D10" s="11">
        <f t="shared" si="4"/>
        <v>8538.7999999999993</v>
      </c>
      <c r="E10" s="11">
        <f t="shared" si="4"/>
        <v>9633.1</v>
      </c>
      <c r="F10" s="11">
        <f t="shared" si="4"/>
        <v>9039.4</v>
      </c>
      <c r="G10" s="11">
        <f t="shared" si="4"/>
        <v>10820.3</v>
      </c>
      <c r="H10" s="11">
        <f t="shared" si="4"/>
        <v>10453.799999999999</v>
      </c>
      <c r="I10" s="11">
        <f t="shared" si="4"/>
        <v>10262.6</v>
      </c>
      <c r="J10" s="11">
        <f t="shared" si="4"/>
        <v>10164.1</v>
      </c>
      <c r="K10" s="11">
        <f t="shared" si="4"/>
        <v>10403.299999999999</v>
      </c>
      <c r="L10" s="11">
        <f t="shared" si="4"/>
        <v>12296.4</v>
      </c>
      <c r="M10" s="11">
        <f t="shared" si="4"/>
        <v>13637.4</v>
      </c>
      <c r="N10" s="11">
        <f t="shared" si="4"/>
        <v>11802.1</v>
      </c>
      <c r="O10" s="9">
        <f t="shared" si="4"/>
        <v>125027.70000000001</v>
      </c>
      <c r="P10" s="11">
        <f t="shared" si="4"/>
        <v>7976.4045006300003</v>
      </c>
      <c r="Q10" s="11">
        <f t="shared" si="4"/>
        <v>8538.8479607900008</v>
      </c>
      <c r="R10" s="11">
        <f t="shared" si="4"/>
        <v>9633.0738247400004</v>
      </c>
      <c r="S10" s="11">
        <f t="shared" si="4"/>
        <v>9039.4306116799999</v>
      </c>
      <c r="T10" s="11">
        <f t="shared" si="4"/>
        <v>10820.257034639999</v>
      </c>
      <c r="U10" s="11">
        <f t="shared" si="4"/>
        <v>10453.768861280001</v>
      </c>
      <c r="V10" s="11">
        <f t="shared" si="4"/>
        <v>10262.66211381</v>
      </c>
      <c r="W10" s="11">
        <f t="shared" si="4"/>
        <v>10164.04674206</v>
      </c>
      <c r="X10" s="11">
        <f t="shared" si="4"/>
        <v>10403.277142879999</v>
      </c>
      <c r="Y10" s="11">
        <f t="shared" si="4"/>
        <v>12296.371575929998</v>
      </c>
      <c r="Z10" s="11">
        <f t="shared" si="4"/>
        <v>11032.0165517514</v>
      </c>
      <c r="AA10" s="11">
        <f t="shared" si="4"/>
        <v>11569.7655847358</v>
      </c>
      <c r="AB10" s="9">
        <f t="shared" si="4"/>
        <v>122189.92250492719</v>
      </c>
      <c r="AC10" s="9">
        <f t="shared" si="1"/>
        <v>102.32243170050164</v>
      </c>
      <c r="AD10" s="87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</row>
    <row r="11" spans="1:62" ht="18" customHeight="1" x14ac:dyDescent="0.25">
      <c r="A11" s="85"/>
      <c r="B11" s="13" t="s">
        <v>23</v>
      </c>
      <c r="C11" s="14">
        <f>+[2]DGA!P11</f>
        <v>7976.4</v>
      </c>
      <c r="D11" s="14">
        <f>+[2]DGA!Q11</f>
        <v>8538.7999999999993</v>
      </c>
      <c r="E11" s="14">
        <f>+[2]DGA!R11</f>
        <v>9633.1</v>
      </c>
      <c r="F11" s="14">
        <f>+[2]DGA!S11</f>
        <v>9039.4</v>
      </c>
      <c r="G11" s="14">
        <f>+[2]DGA!T11</f>
        <v>10820.3</v>
      </c>
      <c r="H11" s="14">
        <f>+[2]DGA!U11</f>
        <v>10453.799999999999</v>
      </c>
      <c r="I11" s="14">
        <f>+[2]DGA!V11</f>
        <v>10262.6</v>
      </c>
      <c r="J11" s="14">
        <f>+[2]DGA!W11</f>
        <v>10164.1</v>
      </c>
      <c r="K11" s="14">
        <f>+[2]DGA!X11</f>
        <v>10403.299999999999</v>
      </c>
      <c r="L11" s="14">
        <f>+[2]DGA!Y11</f>
        <v>12296.4</v>
      </c>
      <c r="M11" s="14">
        <f>+[2]DGA!Z11</f>
        <v>13637.4</v>
      </c>
      <c r="N11" s="14">
        <f>+[2]DGA!AA11</f>
        <v>11802.1</v>
      </c>
      <c r="O11" s="15">
        <f>SUM(C11:N11)</f>
        <v>125027.70000000001</v>
      </c>
      <c r="P11" s="14">
        <f>+'[2]PP (EST)'!P28</f>
        <v>7976.4045006300003</v>
      </c>
      <c r="Q11" s="14">
        <f>+'[2]PP (EST)'!Q28</f>
        <v>8538.8479607900008</v>
      </c>
      <c r="R11" s="14">
        <f>+'[2]PP (EST)'!R28</f>
        <v>9633.0738247400004</v>
      </c>
      <c r="S11" s="14">
        <f>+'[2]PP (EST)'!S28</f>
        <v>9039.4306116799999</v>
      </c>
      <c r="T11" s="14">
        <f>+'[2]PP (EST)'!T28</f>
        <v>10820.257034639999</v>
      </c>
      <c r="U11" s="14">
        <f>+'[2]PP (EST)'!U28</f>
        <v>10453.768861280001</v>
      </c>
      <c r="V11" s="14">
        <f>+'[2]PP (EST)'!V28</f>
        <v>10262.66211381</v>
      </c>
      <c r="W11" s="14">
        <f>+'[2]PP (EST)'!W28</f>
        <v>10164.04674206</v>
      </c>
      <c r="X11" s="14">
        <f>+'[2]PP (EST)'!X28</f>
        <v>10403.277142879999</v>
      </c>
      <c r="Y11" s="14">
        <f>+'[2]PP (EST)'!Y28</f>
        <v>12296.371575929998</v>
      </c>
      <c r="Z11" s="14">
        <f>+'[2]PP (EST)'!Z28</f>
        <v>11032.0165517514</v>
      </c>
      <c r="AA11" s="14">
        <f>+'[2]PP (EST)'!AA28</f>
        <v>11569.7655847358</v>
      </c>
      <c r="AB11" s="15">
        <f>SUM(P11:AA11)</f>
        <v>122189.92250492719</v>
      </c>
      <c r="AC11" s="15">
        <f t="shared" si="1"/>
        <v>102.32243170050164</v>
      </c>
      <c r="AD11" s="87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</row>
    <row r="12" spans="1:62" ht="18" customHeight="1" x14ac:dyDescent="0.25">
      <c r="A12" s="85"/>
      <c r="B12" s="16" t="s">
        <v>24</v>
      </c>
      <c r="C12" s="17">
        <f t="shared" ref="C12:AA12" si="5">SUM(C13:C18)</f>
        <v>1407.4</v>
      </c>
      <c r="D12" s="17">
        <f t="shared" si="5"/>
        <v>1125.8</v>
      </c>
      <c r="E12" s="17">
        <f t="shared" si="5"/>
        <v>1330.8000000000002</v>
      </c>
      <c r="F12" s="17">
        <f t="shared" si="5"/>
        <v>1425.6</v>
      </c>
      <c r="G12" s="17">
        <f t="shared" si="5"/>
        <v>1435.3</v>
      </c>
      <c r="H12" s="17">
        <f t="shared" si="5"/>
        <v>1429.6000000000001</v>
      </c>
      <c r="I12" s="17">
        <f t="shared" si="5"/>
        <v>1666.7000000000003</v>
      </c>
      <c r="J12" s="17">
        <f t="shared" si="5"/>
        <v>1739.3</v>
      </c>
      <c r="K12" s="17">
        <f t="shared" si="5"/>
        <v>1842</v>
      </c>
      <c r="L12" s="17">
        <f t="shared" si="5"/>
        <v>2435.9</v>
      </c>
      <c r="M12" s="17">
        <f t="shared" si="5"/>
        <v>2445.4</v>
      </c>
      <c r="N12" s="17">
        <f t="shared" si="5"/>
        <v>2578.5</v>
      </c>
      <c r="O12" s="17">
        <f t="shared" si="5"/>
        <v>20862.3</v>
      </c>
      <c r="P12" s="17">
        <f t="shared" si="5"/>
        <v>1407.3842637600001</v>
      </c>
      <c r="Q12" s="17">
        <f t="shared" si="5"/>
        <v>1125.8148553399999</v>
      </c>
      <c r="R12" s="17">
        <f t="shared" si="5"/>
        <v>1330.80959381</v>
      </c>
      <c r="S12" s="17">
        <f t="shared" si="5"/>
        <v>1425.6151648999999</v>
      </c>
      <c r="T12" s="17">
        <f t="shared" si="5"/>
        <v>1435.30847503</v>
      </c>
      <c r="U12" s="17">
        <f t="shared" si="5"/>
        <v>1429.6385983499999</v>
      </c>
      <c r="V12" s="17">
        <f t="shared" si="5"/>
        <v>1666.6757579300001</v>
      </c>
      <c r="W12" s="17">
        <f t="shared" si="5"/>
        <v>1739.3486032599999</v>
      </c>
      <c r="X12" s="17">
        <f t="shared" si="5"/>
        <v>1842.0884414100001</v>
      </c>
      <c r="Y12" s="17">
        <f t="shared" si="5"/>
        <v>2411.6157698000002</v>
      </c>
      <c r="Z12" s="17">
        <f t="shared" si="5"/>
        <v>1989.5509047840021</v>
      </c>
      <c r="AA12" s="17">
        <f t="shared" si="5"/>
        <v>1817.62132254021</v>
      </c>
      <c r="AB12" s="17">
        <f>SUM(AB13:AB18)</f>
        <v>19621.471750914214</v>
      </c>
      <c r="AC12" s="18">
        <f t="shared" si="1"/>
        <v>106.32382863445487</v>
      </c>
      <c r="AD12" s="87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</row>
    <row r="13" spans="1:62" ht="18" customHeight="1" x14ac:dyDescent="0.25">
      <c r="A13" s="85"/>
      <c r="B13" s="19" t="s">
        <v>25</v>
      </c>
      <c r="C13" s="14">
        <f>+[2]DGA!P13</f>
        <v>822</v>
      </c>
      <c r="D13" s="14">
        <f>+[2]DGA!Q13</f>
        <v>642.20000000000005</v>
      </c>
      <c r="E13" s="14">
        <f>+[2]DGA!R13</f>
        <v>788.7</v>
      </c>
      <c r="F13" s="14">
        <f>+[2]DGA!S13</f>
        <v>871.4</v>
      </c>
      <c r="G13" s="14">
        <f>+[2]DGA!T13</f>
        <v>878.7</v>
      </c>
      <c r="H13" s="14">
        <f>+[2]DGA!U13</f>
        <v>984</v>
      </c>
      <c r="I13" s="14">
        <f>+[2]DGA!V13</f>
        <v>1057.2</v>
      </c>
      <c r="J13" s="14">
        <f>+[2]DGA!W13</f>
        <v>1163.0999999999999</v>
      </c>
      <c r="K13" s="14">
        <f>+[2]DGA!X13</f>
        <v>1154.5999999999999</v>
      </c>
      <c r="L13" s="14">
        <f>+[2]DGA!Y13</f>
        <v>1535.5</v>
      </c>
      <c r="M13" s="14">
        <f>+[2]DGA!Z13</f>
        <v>1584</v>
      </c>
      <c r="N13" s="14">
        <f>+[2]DGA!AA13</f>
        <v>1831.1</v>
      </c>
      <c r="O13" s="15">
        <f t="shared" ref="O13:O19" si="6">SUM(C13:N13)</f>
        <v>13312.5</v>
      </c>
      <c r="P13" s="88">
        <v>822.04224242999999</v>
      </c>
      <c r="Q13" s="88">
        <v>642.21600651999995</v>
      </c>
      <c r="R13" s="88">
        <v>788.74719809999999</v>
      </c>
      <c r="S13" s="88">
        <v>871.38430907000009</v>
      </c>
      <c r="T13" s="88">
        <v>878.68045828999993</v>
      </c>
      <c r="U13" s="88">
        <v>984.04789341999992</v>
      </c>
      <c r="V13" s="88">
        <v>1057.1633174900001</v>
      </c>
      <c r="W13" s="88">
        <v>1163.13189958</v>
      </c>
      <c r="X13" s="88">
        <v>1154.63515261</v>
      </c>
      <c r="Y13" s="88">
        <v>1535.4903095500001</v>
      </c>
      <c r="Z13" s="88">
        <v>1259.6339215350299</v>
      </c>
      <c r="AA13" s="88">
        <v>1118.98923357187</v>
      </c>
      <c r="AB13" s="15">
        <f t="shared" ref="AB13:AB19" si="7">SUM(P13:AA13)</f>
        <v>12276.1619421669</v>
      </c>
      <c r="AC13" s="15">
        <f t="shared" si="1"/>
        <v>108.4418734675813</v>
      </c>
      <c r="AD13" s="87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</row>
    <row r="14" spans="1:62" ht="18" customHeight="1" x14ac:dyDescent="0.25">
      <c r="A14" s="85"/>
      <c r="B14" s="19" t="s">
        <v>26</v>
      </c>
      <c r="C14" s="14">
        <f>+[2]DGA!P14</f>
        <v>0</v>
      </c>
      <c r="D14" s="14">
        <f>+[2]DGA!Q14</f>
        <v>0</v>
      </c>
      <c r="E14" s="14">
        <f>+[2]DGA!R14</f>
        <v>0</v>
      </c>
      <c r="F14" s="14">
        <f>+[2]DGA!S14</f>
        <v>0</v>
      </c>
      <c r="G14" s="14">
        <f>+[2]DGA!T14</f>
        <v>0</v>
      </c>
      <c r="H14" s="14">
        <f>+[2]DGA!U14</f>
        <v>0</v>
      </c>
      <c r="I14" s="14">
        <f>+[2]DGA!V14</f>
        <v>0</v>
      </c>
      <c r="J14" s="14">
        <f>+[2]DGA!W14</f>
        <v>0</v>
      </c>
      <c r="K14" s="14">
        <f>+[2]DGA!X14</f>
        <v>0</v>
      </c>
      <c r="L14" s="14">
        <f>+[2]DGA!Y14</f>
        <v>0</v>
      </c>
      <c r="M14" s="14">
        <f>+[2]DGA!Z14</f>
        <v>0</v>
      </c>
      <c r="N14" s="14">
        <f>+[2]DGA!AA14</f>
        <v>0</v>
      </c>
      <c r="O14" s="15">
        <f t="shared" si="6"/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5">
        <f t="shared" si="7"/>
        <v>0</v>
      </c>
      <c r="AC14" s="15">
        <v>0</v>
      </c>
      <c r="AD14" s="87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</row>
    <row r="15" spans="1:62" ht="18" customHeight="1" x14ac:dyDescent="0.25">
      <c r="A15" s="85"/>
      <c r="B15" s="19" t="s">
        <v>27</v>
      </c>
      <c r="C15" s="14">
        <f>+[2]DGA!P15</f>
        <v>301</v>
      </c>
      <c r="D15" s="14">
        <f>+[2]DGA!Q15</f>
        <v>194.1</v>
      </c>
      <c r="E15" s="14">
        <f>+[2]DGA!R15</f>
        <v>218.9</v>
      </c>
      <c r="F15" s="14">
        <f>+[2]DGA!S15</f>
        <v>237.3</v>
      </c>
      <c r="G15" s="14">
        <f>+[2]DGA!T15</f>
        <v>227.6</v>
      </c>
      <c r="H15" s="14">
        <f>+[2]DGA!U15</f>
        <v>116.4</v>
      </c>
      <c r="I15" s="14">
        <f>+[2]DGA!V15</f>
        <v>263.10000000000002</v>
      </c>
      <c r="J15" s="14">
        <f>+[2]DGA!W15</f>
        <v>194.9</v>
      </c>
      <c r="K15" s="14">
        <f>+[2]DGA!X15</f>
        <v>298.5</v>
      </c>
      <c r="L15" s="14">
        <f>+[2]DGA!Y15</f>
        <v>477</v>
      </c>
      <c r="M15" s="14">
        <f>+[2]DGA!Z15</f>
        <v>339</v>
      </c>
      <c r="N15" s="14">
        <f>+[2]DGA!AA15</f>
        <v>364.7</v>
      </c>
      <c r="O15" s="15">
        <f t="shared" si="6"/>
        <v>3232.5</v>
      </c>
      <c r="P15" s="88">
        <v>300.94815989</v>
      </c>
      <c r="Q15" s="88">
        <v>194.13647174000002</v>
      </c>
      <c r="R15" s="88">
        <v>218.87744475</v>
      </c>
      <c r="S15" s="88">
        <v>237.36639044</v>
      </c>
      <c r="T15" s="88">
        <v>227.60366827000001</v>
      </c>
      <c r="U15" s="88">
        <v>116.43046795999999</v>
      </c>
      <c r="V15" s="88">
        <v>263.10126559999998</v>
      </c>
      <c r="W15" s="88">
        <v>194.91066622</v>
      </c>
      <c r="X15" s="88">
        <v>298.54197105000003</v>
      </c>
      <c r="Y15" s="88">
        <v>479.50550049000003</v>
      </c>
      <c r="Z15" s="88">
        <v>359.53557066595698</v>
      </c>
      <c r="AA15" s="88">
        <v>319.35809298313802</v>
      </c>
      <c r="AB15" s="15">
        <f t="shared" si="7"/>
        <v>3210.3156700590953</v>
      </c>
      <c r="AC15" s="15">
        <f>+O15/AB15*100</f>
        <v>100.69103266534833</v>
      </c>
      <c r="AD15" s="87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</row>
    <row r="16" spans="1:62" ht="18" customHeight="1" x14ac:dyDescent="0.25">
      <c r="A16" s="85"/>
      <c r="B16" s="19" t="s">
        <v>28</v>
      </c>
      <c r="C16" s="14">
        <f>+[2]DGA!P16</f>
        <v>169.5</v>
      </c>
      <c r="D16" s="14">
        <f>+[2]DGA!Q16</f>
        <v>197.9</v>
      </c>
      <c r="E16" s="14">
        <f>+[2]DGA!R16</f>
        <v>192.8</v>
      </c>
      <c r="F16" s="14">
        <f>+[2]DGA!S16</f>
        <v>157.1</v>
      </c>
      <c r="G16" s="14">
        <f>+[2]DGA!T16</f>
        <v>202.8</v>
      </c>
      <c r="H16" s="14">
        <f>+[2]DGA!U16</f>
        <v>190.2</v>
      </c>
      <c r="I16" s="14">
        <f>+[2]DGA!V16</f>
        <v>207.9</v>
      </c>
      <c r="J16" s="14">
        <f>+[2]DGA!W16</f>
        <v>205.1</v>
      </c>
      <c r="K16" s="14">
        <f>+[2]DGA!X16</f>
        <v>205.4</v>
      </c>
      <c r="L16" s="14">
        <f>+[2]DGA!Y16</f>
        <v>298</v>
      </c>
      <c r="M16" s="14">
        <f>+[2]DGA!Z16</f>
        <v>345.1</v>
      </c>
      <c r="N16" s="14">
        <f>+[2]DGA!AA16</f>
        <v>193.4</v>
      </c>
      <c r="O16" s="15">
        <f t="shared" si="6"/>
        <v>2565.2000000000003</v>
      </c>
      <c r="P16" s="88">
        <v>169.49361636</v>
      </c>
      <c r="Q16" s="88">
        <v>197.84300956000001</v>
      </c>
      <c r="R16" s="88">
        <v>192.8345032</v>
      </c>
      <c r="S16" s="88">
        <v>157.07132146999999</v>
      </c>
      <c r="T16" s="88">
        <v>202.84171927</v>
      </c>
      <c r="U16" s="88">
        <v>190.17666568999999</v>
      </c>
      <c r="V16" s="88">
        <v>207.88782616</v>
      </c>
      <c r="W16" s="88">
        <v>205.07305930000001</v>
      </c>
      <c r="X16" s="88">
        <v>205.36366706999999</v>
      </c>
      <c r="Y16" s="88">
        <v>271.22799356000002</v>
      </c>
      <c r="Z16" s="88">
        <v>220.19153970207199</v>
      </c>
      <c r="AA16" s="88">
        <v>241.26067770365199</v>
      </c>
      <c r="AB16" s="15">
        <f t="shared" si="7"/>
        <v>2461.2655990457242</v>
      </c>
      <c r="AC16" s="15">
        <f>+O16/AB16*100</f>
        <v>104.22280313813239</v>
      </c>
      <c r="AD16" s="87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</row>
    <row r="17" spans="1:62" ht="18" customHeight="1" x14ac:dyDescent="0.25">
      <c r="A17" s="85"/>
      <c r="B17" s="19" t="s">
        <v>29</v>
      </c>
      <c r="C17" s="14">
        <f>+[2]DGA!P17</f>
        <v>114.9</v>
      </c>
      <c r="D17" s="14">
        <f>+[2]DGA!Q17</f>
        <v>91.6</v>
      </c>
      <c r="E17" s="14">
        <f>+[2]DGA!R17</f>
        <v>130.4</v>
      </c>
      <c r="F17" s="14">
        <f>+[2]DGA!S17</f>
        <v>159.80000000000001</v>
      </c>
      <c r="G17" s="14">
        <f>+[2]DGA!T17</f>
        <v>126.2</v>
      </c>
      <c r="H17" s="14">
        <f>+[2]DGA!U17</f>
        <v>139</v>
      </c>
      <c r="I17" s="14">
        <f>+[2]DGA!V17</f>
        <v>138.5</v>
      </c>
      <c r="J17" s="14">
        <f>+[2]DGA!W17</f>
        <v>176.2</v>
      </c>
      <c r="K17" s="14">
        <f>+[2]DGA!X17</f>
        <v>183.5</v>
      </c>
      <c r="L17" s="14">
        <f>+[2]DGA!Y17</f>
        <v>125.4</v>
      </c>
      <c r="M17" s="14">
        <f>+[2]DGA!Z17</f>
        <v>177.3</v>
      </c>
      <c r="N17" s="14">
        <f>+[2]DGA!AA17</f>
        <v>189.3</v>
      </c>
      <c r="O17" s="15">
        <f t="shared" si="6"/>
        <v>1752.1</v>
      </c>
      <c r="P17" s="88">
        <v>114.90024508</v>
      </c>
      <c r="Q17" s="88">
        <v>91.619367519999997</v>
      </c>
      <c r="R17" s="88">
        <v>130.35044776000001</v>
      </c>
      <c r="S17" s="88">
        <v>159.79314391999998</v>
      </c>
      <c r="T17" s="88">
        <v>126.18262920000001</v>
      </c>
      <c r="U17" s="88">
        <v>138.98357128000001</v>
      </c>
      <c r="V17" s="88">
        <v>138.52334868</v>
      </c>
      <c r="W17" s="88">
        <v>176.23297815999999</v>
      </c>
      <c r="X17" s="88">
        <v>183.54765068</v>
      </c>
      <c r="Y17" s="88">
        <v>125.39196619999998</v>
      </c>
      <c r="Z17" s="88">
        <v>150.189872880943</v>
      </c>
      <c r="AA17" s="88">
        <v>138.01331828155</v>
      </c>
      <c r="AB17" s="15">
        <f t="shared" si="7"/>
        <v>1673.7285396424932</v>
      </c>
      <c r="AC17" s="15">
        <f>+O17/AB17*100</f>
        <v>104.68244751172415</v>
      </c>
      <c r="AD17" s="87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</row>
    <row r="18" spans="1:62" ht="14.25" x14ac:dyDescent="0.25">
      <c r="A18" s="85"/>
      <c r="B18" s="19" t="s">
        <v>30</v>
      </c>
      <c r="C18" s="14">
        <f>+[2]DGA!P18</f>
        <v>0</v>
      </c>
      <c r="D18" s="14">
        <f>+[2]DGA!Q18</f>
        <v>0</v>
      </c>
      <c r="E18" s="14">
        <f>+[2]DGA!R18</f>
        <v>0</v>
      </c>
      <c r="F18" s="14">
        <f>+[2]DGA!S18</f>
        <v>0</v>
      </c>
      <c r="G18" s="14">
        <f>+[2]DGA!T18</f>
        <v>0</v>
      </c>
      <c r="H18" s="14">
        <f>+[2]DGA!U18</f>
        <v>0</v>
      </c>
      <c r="I18" s="14">
        <f>+[2]DGA!V18</f>
        <v>0</v>
      </c>
      <c r="J18" s="14">
        <f>+[2]DGA!W18</f>
        <v>0</v>
      </c>
      <c r="K18" s="14">
        <f>+[2]DGA!X18</f>
        <v>0</v>
      </c>
      <c r="L18" s="14">
        <f>+[2]DGA!Y18</f>
        <v>0</v>
      </c>
      <c r="M18" s="14">
        <f>+[2]DGA!Z18</f>
        <v>0</v>
      </c>
      <c r="N18" s="14">
        <f>+[2]DGA!AA18</f>
        <v>0</v>
      </c>
      <c r="O18" s="15">
        <f t="shared" si="6"/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5">
        <f t="shared" si="7"/>
        <v>0</v>
      </c>
      <c r="AC18" s="25">
        <v>0</v>
      </c>
      <c r="AD18" s="87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</row>
    <row r="19" spans="1:62" ht="14.25" x14ac:dyDescent="0.25">
      <c r="A19" s="85"/>
      <c r="B19" s="26" t="s">
        <v>31</v>
      </c>
      <c r="C19" s="17">
        <f>+[2]DGA!P19</f>
        <v>51.8</v>
      </c>
      <c r="D19" s="17">
        <f>+[2]DGA!Q19</f>
        <v>81.2</v>
      </c>
      <c r="E19" s="17">
        <f>+[2]DGA!R19</f>
        <v>36.4</v>
      </c>
      <c r="F19" s="17">
        <f>+[2]DGA!S19</f>
        <v>26.4</v>
      </c>
      <c r="G19" s="17">
        <f>+[2]DGA!T19</f>
        <v>28</v>
      </c>
      <c r="H19" s="17">
        <f>+[2]DGA!U19</f>
        <v>28</v>
      </c>
      <c r="I19" s="17">
        <f>+[2]DGA!V19</f>
        <v>27.4</v>
      </c>
      <c r="J19" s="17">
        <f>+[2]DGA!W19</f>
        <v>29.6</v>
      </c>
      <c r="K19" s="17">
        <f>+[2]DGA!X19</f>
        <v>23.5</v>
      </c>
      <c r="L19" s="17">
        <f>+[2]DGA!Y19</f>
        <v>30.3</v>
      </c>
      <c r="M19" s="17">
        <f>+[2]DGA!Z19</f>
        <v>38.6</v>
      </c>
      <c r="N19" s="17">
        <f>+[2]DGA!AA19</f>
        <v>46.6</v>
      </c>
      <c r="O19" s="18">
        <f t="shared" si="6"/>
        <v>447.80000000000007</v>
      </c>
      <c r="P19" s="17">
        <v>51.82674257</v>
      </c>
      <c r="Q19" s="17">
        <v>81.153975160000002</v>
      </c>
      <c r="R19" s="17">
        <v>36.385138159999997</v>
      </c>
      <c r="S19" s="17">
        <v>26.355651719999997</v>
      </c>
      <c r="T19" s="17">
        <v>28.037789480000001</v>
      </c>
      <c r="U19" s="17">
        <v>27.965276620000001</v>
      </c>
      <c r="V19" s="17">
        <v>27.380306140000002</v>
      </c>
      <c r="W19" s="17">
        <v>29.600412719999998</v>
      </c>
      <c r="X19" s="17">
        <v>23.482957890000002</v>
      </c>
      <c r="Y19" s="17">
        <v>28.480710670000001</v>
      </c>
      <c r="Z19" s="17">
        <v>34.692740879496</v>
      </c>
      <c r="AA19" s="17">
        <v>43.593228790564702</v>
      </c>
      <c r="AB19" s="18">
        <f t="shared" si="7"/>
        <v>438.95493080006077</v>
      </c>
      <c r="AC19" s="18">
        <f>+O19/AB19*100</f>
        <v>102.01502901079567</v>
      </c>
      <c r="AD19" s="87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</row>
    <row r="20" spans="1:62" ht="18" customHeight="1" x14ac:dyDescent="0.25">
      <c r="A20" s="85"/>
      <c r="B20" s="89" t="s">
        <v>56</v>
      </c>
      <c r="C20" s="17">
        <f t="shared" ref="C20:AB20" si="8">+C21+C24+C25</f>
        <v>2740.7999999999997</v>
      </c>
      <c r="D20" s="17">
        <f t="shared" si="8"/>
        <v>2968.5</v>
      </c>
      <c r="E20" s="17">
        <f t="shared" si="8"/>
        <v>3277.6000000000004</v>
      </c>
      <c r="F20" s="17">
        <f t="shared" si="8"/>
        <v>3031.9</v>
      </c>
      <c r="G20" s="17">
        <f t="shared" si="8"/>
        <v>3180.6</v>
      </c>
      <c r="H20" s="17">
        <f t="shared" si="8"/>
        <v>3582.9</v>
      </c>
      <c r="I20" s="17">
        <f t="shared" si="8"/>
        <v>3429.3999999999996</v>
      </c>
      <c r="J20" s="17">
        <f t="shared" si="8"/>
        <v>3646.2999999999997</v>
      </c>
      <c r="K20" s="17">
        <f t="shared" si="8"/>
        <v>3626.3999999999996</v>
      </c>
      <c r="L20" s="17">
        <f t="shared" si="8"/>
        <v>4434.8999999999996</v>
      </c>
      <c r="M20" s="17">
        <f t="shared" si="8"/>
        <v>4912.8</v>
      </c>
      <c r="N20" s="17">
        <f t="shared" si="8"/>
        <v>4083.4</v>
      </c>
      <c r="O20" s="18">
        <f t="shared" si="8"/>
        <v>42915.5</v>
      </c>
      <c r="P20" s="17">
        <f t="shared" si="8"/>
        <v>2740.4870054799999</v>
      </c>
      <c r="Q20" s="17">
        <f t="shared" si="8"/>
        <v>2968.5320099600003</v>
      </c>
      <c r="R20" s="17">
        <f t="shared" si="8"/>
        <v>3277.6379666799999</v>
      </c>
      <c r="S20" s="17">
        <f t="shared" si="8"/>
        <v>3032.1193784500001</v>
      </c>
      <c r="T20" s="17">
        <f t="shared" si="8"/>
        <v>3180.6633629600001</v>
      </c>
      <c r="U20" s="17">
        <f t="shared" si="8"/>
        <v>3582.9382632400002</v>
      </c>
      <c r="V20" s="17">
        <f t="shared" si="8"/>
        <v>3429.6134801099997</v>
      </c>
      <c r="W20" s="17">
        <f t="shared" si="8"/>
        <v>3646.2721524600001</v>
      </c>
      <c r="X20" s="17">
        <f t="shared" si="8"/>
        <v>3626.3998797499999</v>
      </c>
      <c r="Y20" s="17">
        <f t="shared" si="8"/>
        <v>4463.046801319997</v>
      </c>
      <c r="Z20" s="17">
        <f t="shared" si="8"/>
        <v>4419.6719954474565</v>
      </c>
      <c r="AA20" s="17">
        <f t="shared" si="8"/>
        <v>4388.2875317406624</v>
      </c>
      <c r="AB20" s="18">
        <f t="shared" si="8"/>
        <v>42755.669827598118</v>
      </c>
      <c r="AC20" s="18">
        <f>+O20/AB20*100</f>
        <v>100.37382216919151</v>
      </c>
      <c r="AD20" s="87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</row>
    <row r="21" spans="1:62" ht="18" customHeight="1" x14ac:dyDescent="0.25">
      <c r="A21" s="85"/>
      <c r="B21" s="12" t="s">
        <v>33</v>
      </c>
      <c r="C21" s="17">
        <f t="shared" ref="C21:AB21" si="9">+C22+C23</f>
        <v>2709.6</v>
      </c>
      <c r="D21" s="17">
        <f t="shared" si="9"/>
        <v>2948.2</v>
      </c>
      <c r="E21" s="17">
        <f t="shared" si="9"/>
        <v>3253.8</v>
      </c>
      <c r="F21" s="17">
        <f t="shared" si="9"/>
        <v>3010</v>
      </c>
      <c r="G21" s="17">
        <f t="shared" si="9"/>
        <v>3155.7</v>
      </c>
      <c r="H21" s="17">
        <f t="shared" si="9"/>
        <v>3560.9</v>
      </c>
      <c r="I21" s="17">
        <f t="shared" si="9"/>
        <v>3412.2</v>
      </c>
      <c r="J21" s="17">
        <f t="shared" si="9"/>
        <v>3620.1</v>
      </c>
      <c r="K21" s="17">
        <f t="shared" si="9"/>
        <v>3602.7</v>
      </c>
      <c r="L21" s="17">
        <f t="shared" si="9"/>
        <v>4415.3999999999996</v>
      </c>
      <c r="M21" s="17">
        <f t="shared" si="9"/>
        <v>4891</v>
      </c>
      <c r="N21" s="17">
        <f t="shared" si="9"/>
        <v>4057.9</v>
      </c>
      <c r="O21" s="18">
        <f t="shared" si="9"/>
        <v>42637.5</v>
      </c>
      <c r="P21" s="17">
        <f t="shared" si="9"/>
        <v>2709.5502495000001</v>
      </c>
      <c r="Q21" s="17">
        <f t="shared" si="9"/>
        <v>2948.2098600200002</v>
      </c>
      <c r="R21" s="17">
        <f t="shared" si="9"/>
        <v>3253.7773807399999</v>
      </c>
      <c r="S21" s="17">
        <f t="shared" si="9"/>
        <v>3010.04308253</v>
      </c>
      <c r="T21" s="17">
        <f t="shared" si="9"/>
        <v>3155.7397357499999</v>
      </c>
      <c r="U21" s="17">
        <f t="shared" si="9"/>
        <v>3560.8940676300003</v>
      </c>
      <c r="V21" s="17">
        <f t="shared" si="9"/>
        <v>3412.2015482699999</v>
      </c>
      <c r="W21" s="17">
        <f t="shared" si="9"/>
        <v>3620.1031930100003</v>
      </c>
      <c r="X21" s="17">
        <f t="shared" si="9"/>
        <v>3602.7253495800001</v>
      </c>
      <c r="Y21" s="17">
        <f t="shared" si="9"/>
        <v>4443.6370059399969</v>
      </c>
      <c r="Z21" s="17">
        <f t="shared" si="9"/>
        <v>4393.735761679497</v>
      </c>
      <c r="AA21" s="17">
        <f t="shared" si="9"/>
        <v>4362.0684565013707</v>
      </c>
      <c r="AB21" s="18">
        <f t="shared" si="9"/>
        <v>42472.685691150866</v>
      </c>
      <c r="AC21" s="18">
        <f>+O21/AB21*100</f>
        <v>100.38804776803525</v>
      </c>
      <c r="AD21" s="87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</row>
    <row r="22" spans="1:62" ht="18" customHeight="1" x14ac:dyDescent="0.25">
      <c r="A22" s="85"/>
      <c r="B22" s="28" t="s">
        <v>34</v>
      </c>
      <c r="C22" s="14">
        <f>+[2]DGA!P22</f>
        <v>2709.6</v>
      </c>
      <c r="D22" s="14">
        <f>+[2]DGA!Q22</f>
        <v>2948.2</v>
      </c>
      <c r="E22" s="14">
        <f>+[2]DGA!R22</f>
        <v>3253.8</v>
      </c>
      <c r="F22" s="14">
        <f>+[2]DGA!S22</f>
        <v>3010</v>
      </c>
      <c r="G22" s="14">
        <f>+[2]DGA!T22</f>
        <v>3155.7</v>
      </c>
      <c r="H22" s="14">
        <f>+[2]DGA!U22</f>
        <v>3560.9</v>
      </c>
      <c r="I22" s="14">
        <f>+[2]DGA!V22</f>
        <v>3412.2</v>
      </c>
      <c r="J22" s="14">
        <f>+[2]DGA!W22</f>
        <v>3620.1</v>
      </c>
      <c r="K22" s="14">
        <f>+[2]DGA!X22</f>
        <v>3602.7</v>
      </c>
      <c r="L22" s="14">
        <f>+[2]DGA!Y22</f>
        <v>4415.3999999999996</v>
      </c>
      <c r="M22" s="14">
        <f>+[2]DGA!Z22</f>
        <v>4891</v>
      </c>
      <c r="N22" s="14">
        <f>+[2]DGA!AA22</f>
        <v>4057.9</v>
      </c>
      <c r="O22" s="15">
        <f>SUM(C22:N22)</f>
        <v>42637.5</v>
      </c>
      <c r="P22" s="14">
        <v>2709.5502495000001</v>
      </c>
      <c r="Q22" s="14">
        <v>2948.2098600200002</v>
      </c>
      <c r="R22" s="14">
        <v>3253.7773807399999</v>
      </c>
      <c r="S22" s="14">
        <v>3010.04308253</v>
      </c>
      <c r="T22" s="14">
        <v>3155.7397357499999</v>
      </c>
      <c r="U22" s="14">
        <v>3560.8940676300003</v>
      </c>
      <c r="V22" s="14">
        <v>3412.2015482699999</v>
      </c>
      <c r="W22" s="14">
        <v>3620.1031930100003</v>
      </c>
      <c r="X22" s="14">
        <v>3602.7253495800001</v>
      </c>
      <c r="Y22" s="14">
        <v>4443.6370059399969</v>
      </c>
      <c r="Z22" s="14">
        <v>4393.735761679497</v>
      </c>
      <c r="AA22" s="14">
        <v>4362.0684565013707</v>
      </c>
      <c r="AB22" s="15">
        <f>SUM(P22:AA22)</f>
        <v>42472.685691150866</v>
      </c>
      <c r="AC22" s="15">
        <f>+O22/AB22*100</f>
        <v>100.38804776803525</v>
      </c>
      <c r="AD22" s="87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</row>
    <row r="23" spans="1:62" ht="18" hidden="1" customHeight="1" x14ac:dyDescent="0.25">
      <c r="A23" s="85"/>
      <c r="B23" s="28" t="s">
        <v>35</v>
      </c>
      <c r="C23" s="14">
        <f>+[2]DGA!P23</f>
        <v>0</v>
      </c>
      <c r="D23" s="14">
        <f>+[2]DGA!Q23</f>
        <v>0</v>
      </c>
      <c r="E23" s="14">
        <f>+[2]DGA!R23</f>
        <v>0</v>
      </c>
      <c r="F23" s="14">
        <f>+[2]DGA!S23</f>
        <v>0</v>
      </c>
      <c r="G23" s="14">
        <f>+[2]DGA!T23</f>
        <v>0</v>
      </c>
      <c r="H23" s="14">
        <f>+[2]DGA!U23</f>
        <v>0</v>
      </c>
      <c r="I23" s="14">
        <f>+[2]DGA!V23</f>
        <v>0</v>
      </c>
      <c r="J23" s="14">
        <f>+[2]DGA!W23</f>
        <v>0</v>
      </c>
      <c r="K23" s="14">
        <f>+[2]DGA!X23</f>
        <v>0</v>
      </c>
      <c r="L23" s="14">
        <f>+[2]DGA!Y23</f>
        <v>0</v>
      </c>
      <c r="M23" s="14">
        <f>+[2]DGA!Z23</f>
        <v>0</v>
      </c>
      <c r="N23" s="14">
        <f>+[2]DGA!AA23</f>
        <v>0</v>
      </c>
      <c r="O23" s="15">
        <f>SUM(C23:N23)</f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5">
        <f>SUM(P23:AA23)</f>
        <v>0</v>
      </c>
      <c r="AC23" s="31">
        <v>0</v>
      </c>
      <c r="AD23" s="87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</row>
    <row r="24" spans="1:62" ht="18" customHeight="1" x14ac:dyDescent="0.25">
      <c r="A24" s="85"/>
      <c r="B24" s="12" t="s">
        <v>36</v>
      </c>
      <c r="C24" s="17">
        <f>+[2]DGA!P24</f>
        <v>0</v>
      </c>
      <c r="D24" s="17">
        <f>+[2]DGA!Q24</f>
        <v>0</v>
      </c>
      <c r="E24" s="17">
        <f>+[2]DGA!R24</f>
        <v>0</v>
      </c>
      <c r="F24" s="17">
        <f>+[2]DGA!S24</f>
        <v>0</v>
      </c>
      <c r="G24" s="17">
        <f>+[2]DGA!T24</f>
        <v>0</v>
      </c>
      <c r="H24" s="17">
        <f>+[2]DGA!U24</f>
        <v>0</v>
      </c>
      <c r="I24" s="17">
        <f>+[2]DGA!V24</f>
        <v>0</v>
      </c>
      <c r="J24" s="17">
        <f>+[2]DGA!W24</f>
        <v>0</v>
      </c>
      <c r="K24" s="17">
        <f>+[2]DGA!X24</f>
        <v>0</v>
      </c>
      <c r="L24" s="17">
        <f>+[2]DGA!Y24</f>
        <v>0</v>
      </c>
      <c r="M24" s="17">
        <f>+[2]DGA!Z24</f>
        <v>0</v>
      </c>
      <c r="N24" s="17">
        <f>+[2]DGA!AA24</f>
        <v>0</v>
      </c>
      <c r="O24" s="18">
        <f>SUM(C24:N24)</f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18">
        <f>SUM(P24:AA24)</f>
        <v>0</v>
      </c>
      <c r="AC24" s="31">
        <v>0</v>
      </c>
      <c r="AD24" s="87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</row>
    <row r="25" spans="1:62" ht="18" customHeight="1" x14ac:dyDescent="0.25">
      <c r="A25" s="85"/>
      <c r="B25" s="12" t="s">
        <v>37</v>
      </c>
      <c r="C25" s="32">
        <f t="shared" ref="C25:AA25" si="10">+C26+C27</f>
        <v>31.2</v>
      </c>
      <c r="D25" s="32">
        <f t="shared" si="10"/>
        <v>20.3</v>
      </c>
      <c r="E25" s="32">
        <f t="shared" si="10"/>
        <v>23.8</v>
      </c>
      <c r="F25" s="32">
        <f t="shared" si="10"/>
        <v>21.9</v>
      </c>
      <c r="G25" s="32">
        <f t="shared" si="10"/>
        <v>24.900000000000002</v>
      </c>
      <c r="H25" s="32">
        <f t="shared" si="10"/>
        <v>22</v>
      </c>
      <c r="I25" s="32">
        <f t="shared" si="10"/>
        <v>17.2</v>
      </c>
      <c r="J25" s="32">
        <f t="shared" si="10"/>
        <v>26.2</v>
      </c>
      <c r="K25" s="32">
        <f t="shared" si="10"/>
        <v>23.7</v>
      </c>
      <c r="L25" s="32">
        <f t="shared" si="10"/>
        <v>19.5</v>
      </c>
      <c r="M25" s="32">
        <f t="shared" si="10"/>
        <v>21.8</v>
      </c>
      <c r="N25" s="32">
        <f t="shared" si="10"/>
        <v>25.5</v>
      </c>
      <c r="O25" s="33">
        <f t="shared" si="10"/>
        <v>278</v>
      </c>
      <c r="P25" s="32">
        <f t="shared" si="10"/>
        <v>30.936755980000001</v>
      </c>
      <c r="Q25" s="32">
        <f t="shared" si="10"/>
        <v>20.322149939999999</v>
      </c>
      <c r="R25" s="32">
        <f t="shared" si="10"/>
        <v>23.860585940000004</v>
      </c>
      <c r="S25" s="32">
        <f t="shared" si="10"/>
        <v>22.07629592</v>
      </c>
      <c r="T25" s="32">
        <f t="shared" si="10"/>
        <v>24.923627209999999</v>
      </c>
      <c r="U25" s="32">
        <f t="shared" si="10"/>
        <v>22.044195609999999</v>
      </c>
      <c r="V25" s="32">
        <f t="shared" si="10"/>
        <v>17.411931840000001</v>
      </c>
      <c r="W25" s="32">
        <f t="shared" si="10"/>
        <v>26.168959449999999</v>
      </c>
      <c r="X25" s="32">
        <f t="shared" si="10"/>
        <v>23.674530170000001</v>
      </c>
      <c r="Y25" s="32">
        <f t="shared" si="10"/>
        <v>19.409795379999998</v>
      </c>
      <c r="Z25" s="32">
        <f t="shared" si="10"/>
        <v>25.936233767959568</v>
      </c>
      <c r="AA25" s="32">
        <f t="shared" si="10"/>
        <v>26.219075239291282</v>
      </c>
      <c r="AB25" s="33">
        <f>+AB26+AB27</f>
        <v>282.98413644725088</v>
      </c>
      <c r="AC25" s="18">
        <f t="shared" ref="AC25:AC32" si="11">+O25/AB25*100</f>
        <v>98.238722315029861</v>
      </c>
      <c r="AD25" s="87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</row>
    <row r="26" spans="1:62" ht="18" customHeight="1" x14ac:dyDescent="0.25">
      <c r="A26" s="85"/>
      <c r="B26" s="28" t="s">
        <v>38</v>
      </c>
      <c r="C26" s="34">
        <f>+[2]DGA!P26</f>
        <v>30.5</v>
      </c>
      <c r="D26" s="34">
        <f>+[2]DGA!Q26</f>
        <v>19.3</v>
      </c>
      <c r="E26" s="34">
        <f>+[2]DGA!R26</f>
        <v>22.5</v>
      </c>
      <c r="F26" s="34">
        <f>+[2]DGA!S26</f>
        <v>20.9</v>
      </c>
      <c r="G26" s="34">
        <f>+[2]DGA!T26</f>
        <v>24.3</v>
      </c>
      <c r="H26" s="34">
        <f>+[2]DGA!U26</f>
        <v>20.9</v>
      </c>
      <c r="I26" s="34">
        <f>+[2]DGA!V26</f>
        <v>16.3</v>
      </c>
      <c r="J26" s="34">
        <f>+[2]DGA!W26</f>
        <v>25.4</v>
      </c>
      <c r="K26" s="34">
        <f>+[2]DGA!X26</f>
        <v>22.4</v>
      </c>
      <c r="L26" s="34">
        <f>+[2]DGA!Y26</f>
        <v>18.899999999999999</v>
      </c>
      <c r="M26" s="34">
        <f>+[2]DGA!Z26</f>
        <v>20.2</v>
      </c>
      <c r="N26" s="34">
        <f>+[2]DGA!AA26</f>
        <v>24.6</v>
      </c>
      <c r="O26" s="15">
        <f>SUM(C26:N26)</f>
        <v>266.2</v>
      </c>
      <c r="P26" s="34">
        <v>30.18038833</v>
      </c>
      <c r="Q26" s="34">
        <v>19.27046387</v>
      </c>
      <c r="R26" s="34">
        <v>22.528968010000003</v>
      </c>
      <c r="S26" s="34">
        <v>21.104062429999999</v>
      </c>
      <c r="T26" s="34">
        <v>24.29759803</v>
      </c>
      <c r="U26" s="34">
        <v>20.92870688</v>
      </c>
      <c r="V26" s="34">
        <v>16.48299742</v>
      </c>
      <c r="W26" s="34">
        <v>25.34453203</v>
      </c>
      <c r="X26" s="34">
        <v>22.366199699999999</v>
      </c>
      <c r="Y26" s="34">
        <v>18.916674969999999</v>
      </c>
      <c r="Z26" s="34">
        <v>23.209342978984498</v>
      </c>
      <c r="AA26" s="34">
        <v>23.414625655860601</v>
      </c>
      <c r="AB26" s="15">
        <f>SUM(P26:AA26)</f>
        <v>268.04456030484511</v>
      </c>
      <c r="AC26" s="15">
        <f t="shared" si="11"/>
        <v>99.311845648817751</v>
      </c>
      <c r="AD26" s="87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</row>
    <row r="27" spans="1:62" ht="18" customHeight="1" x14ac:dyDescent="0.25">
      <c r="A27" s="85"/>
      <c r="B27" s="35" t="s">
        <v>30</v>
      </c>
      <c r="C27" s="34">
        <f>+[2]DGA!P27</f>
        <v>0.7</v>
      </c>
      <c r="D27" s="34">
        <f>+[2]DGA!Q27</f>
        <v>1</v>
      </c>
      <c r="E27" s="34">
        <f>+[2]DGA!R27</f>
        <v>1.3</v>
      </c>
      <c r="F27" s="34">
        <f>+[2]DGA!S27</f>
        <v>1</v>
      </c>
      <c r="G27" s="34">
        <f>+[2]DGA!T27</f>
        <v>0.6</v>
      </c>
      <c r="H27" s="34">
        <f>+[2]DGA!U27</f>
        <v>1.1000000000000001</v>
      </c>
      <c r="I27" s="34">
        <f>+[2]DGA!V27</f>
        <v>0.9</v>
      </c>
      <c r="J27" s="34">
        <f>+[2]DGA!W27</f>
        <v>0.8</v>
      </c>
      <c r="K27" s="34">
        <f>+[2]DGA!X27</f>
        <v>1.3</v>
      </c>
      <c r="L27" s="34">
        <f>+[2]DGA!Y27</f>
        <v>0.6</v>
      </c>
      <c r="M27" s="34">
        <f>+[2]DGA!Z27</f>
        <v>1.6</v>
      </c>
      <c r="N27" s="34">
        <f>+[2]DGA!AA27</f>
        <v>0.9</v>
      </c>
      <c r="O27" s="15">
        <f>SUM(C27:N27)</f>
        <v>11.799999999999999</v>
      </c>
      <c r="P27" s="34">
        <v>0.75636765000000006</v>
      </c>
      <c r="Q27" s="34">
        <v>1.0516860700000001</v>
      </c>
      <c r="R27" s="34">
        <v>1.3316179299999999</v>
      </c>
      <c r="S27" s="34">
        <v>0.97223349000000003</v>
      </c>
      <c r="T27" s="34">
        <v>0.62602918000000007</v>
      </c>
      <c r="U27" s="34">
        <v>1.11548873</v>
      </c>
      <c r="V27" s="34">
        <v>0.92893442000000004</v>
      </c>
      <c r="W27" s="34">
        <v>0.82442742000000002</v>
      </c>
      <c r="X27" s="34">
        <v>1.30833047</v>
      </c>
      <c r="Y27" s="34">
        <v>0.49312040999999995</v>
      </c>
      <c r="Z27" s="34">
        <v>2.7268907889750702</v>
      </c>
      <c r="AA27" s="34">
        <v>2.8044495834306802</v>
      </c>
      <c r="AB27" s="15">
        <f>SUM(P27:AA27)</f>
        <v>14.93957614240575</v>
      </c>
      <c r="AC27" s="15">
        <f t="shared" si="11"/>
        <v>78.984837906517882</v>
      </c>
      <c r="AD27" s="87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</row>
    <row r="28" spans="1:62" ht="18" customHeight="1" x14ac:dyDescent="0.25">
      <c r="A28" s="85"/>
      <c r="B28" s="36" t="s">
        <v>39</v>
      </c>
      <c r="C28" s="32">
        <f>+[2]DGA!P28</f>
        <v>0</v>
      </c>
      <c r="D28" s="32">
        <f>+[2]DGA!Q28</f>
        <v>0.2</v>
      </c>
      <c r="E28" s="32">
        <f>+[2]DGA!R28</f>
        <v>0.1</v>
      </c>
      <c r="F28" s="32">
        <f>+[2]DGA!S28</f>
        <v>0</v>
      </c>
      <c r="G28" s="32">
        <f>+[2]DGA!T28</f>
        <v>0.2</v>
      </c>
      <c r="H28" s="32">
        <f>+[2]DGA!U28</f>
        <v>0</v>
      </c>
      <c r="I28" s="32">
        <f>+[2]DGA!V28</f>
        <v>0.1</v>
      </c>
      <c r="J28" s="32">
        <f>+[2]DGA!W28</f>
        <v>0</v>
      </c>
      <c r="K28" s="32">
        <f>+[2]DGA!X28</f>
        <v>0.1</v>
      </c>
      <c r="L28" s="32">
        <f>+[2]DGA!Y28</f>
        <v>0</v>
      </c>
      <c r="M28" s="32">
        <f>+[2]DGA!Z28</f>
        <v>0.1</v>
      </c>
      <c r="N28" s="32">
        <f>+[2]DGA!AA28</f>
        <v>0.3</v>
      </c>
      <c r="O28" s="18">
        <f>SUM(C28:N28)</f>
        <v>1.0999999999999999</v>
      </c>
      <c r="P28" s="32">
        <v>0</v>
      </c>
      <c r="Q28" s="32">
        <v>0.183</v>
      </c>
      <c r="R28" s="32">
        <v>9.1499999999999998E-2</v>
      </c>
      <c r="S28" s="32">
        <v>0</v>
      </c>
      <c r="T28" s="32">
        <v>0.183</v>
      </c>
      <c r="U28" s="32">
        <v>0</v>
      </c>
      <c r="V28" s="32">
        <v>9.1499999999999998E-2</v>
      </c>
      <c r="W28" s="32">
        <v>0</v>
      </c>
      <c r="X28" s="32">
        <v>9.1499999999999998E-2</v>
      </c>
      <c r="Y28" s="32">
        <v>0</v>
      </c>
      <c r="Z28" s="32">
        <v>0.26121231328210898</v>
      </c>
      <c r="AA28" s="32">
        <v>0.26831931019232602</v>
      </c>
      <c r="AB28" s="18">
        <f>SUM(P28:AA28)</f>
        <v>1.170031623474435</v>
      </c>
      <c r="AC28" s="15">
        <f t="shared" si="11"/>
        <v>94.014552934349354</v>
      </c>
      <c r="AD28" s="87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</row>
    <row r="29" spans="1:62" ht="18" customHeight="1" x14ac:dyDescent="0.25">
      <c r="A29" s="85"/>
      <c r="B29" s="37" t="s">
        <v>40</v>
      </c>
      <c r="C29" s="38">
        <f t="shared" ref="C29:AB30" si="12">+C30</f>
        <v>286.5</v>
      </c>
      <c r="D29" s="38">
        <f t="shared" si="12"/>
        <v>251.7</v>
      </c>
      <c r="E29" s="38">
        <f t="shared" si="12"/>
        <v>145.30000000000001</v>
      </c>
      <c r="F29" s="38">
        <f t="shared" si="12"/>
        <v>145.4</v>
      </c>
      <c r="G29" s="38">
        <f t="shared" si="12"/>
        <v>178.5</v>
      </c>
      <c r="H29" s="38">
        <f t="shared" si="12"/>
        <v>177.2</v>
      </c>
      <c r="I29" s="38">
        <f t="shared" si="12"/>
        <v>202.8</v>
      </c>
      <c r="J29" s="38">
        <f t="shared" si="12"/>
        <v>324.2</v>
      </c>
      <c r="K29" s="38">
        <f t="shared" si="12"/>
        <v>308.10000000000002</v>
      </c>
      <c r="L29" s="38">
        <f t="shared" si="12"/>
        <v>237</v>
      </c>
      <c r="M29" s="38">
        <f t="shared" si="12"/>
        <v>130.1</v>
      </c>
      <c r="N29" s="38">
        <f t="shared" si="12"/>
        <v>199.7</v>
      </c>
      <c r="O29" s="38">
        <f t="shared" si="12"/>
        <v>2586.4999999999995</v>
      </c>
      <c r="P29" s="38">
        <f t="shared" si="12"/>
        <v>286.48511267999999</v>
      </c>
      <c r="Q29" s="38">
        <f t="shared" si="12"/>
        <v>251.71380744000001</v>
      </c>
      <c r="R29" s="38">
        <f t="shared" si="12"/>
        <v>145.34299941999998</v>
      </c>
      <c r="S29" s="38">
        <f t="shared" si="12"/>
        <v>145.39010922</v>
      </c>
      <c r="T29" s="38">
        <f t="shared" si="12"/>
        <v>178.51104092</v>
      </c>
      <c r="U29" s="38">
        <f t="shared" si="12"/>
        <v>177.20708303000001</v>
      </c>
      <c r="V29" s="38">
        <f t="shared" si="12"/>
        <v>202.82776247000001</v>
      </c>
      <c r="W29" s="38">
        <f t="shared" si="12"/>
        <v>324.18514672000003</v>
      </c>
      <c r="X29" s="38">
        <f t="shared" si="12"/>
        <v>308.10334445999996</v>
      </c>
      <c r="Y29" s="38">
        <f t="shared" si="12"/>
        <v>236.91819208999999</v>
      </c>
      <c r="Z29" s="38">
        <f t="shared" si="12"/>
        <v>291.76956528087175</v>
      </c>
      <c r="AA29" s="38">
        <f t="shared" si="12"/>
        <v>339.59652557767134</v>
      </c>
      <c r="AB29" s="38">
        <f t="shared" si="12"/>
        <v>2888.0506893085426</v>
      </c>
      <c r="AC29" s="18">
        <f t="shared" si="11"/>
        <v>89.558677400473869</v>
      </c>
      <c r="AD29" s="9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</row>
    <row r="30" spans="1:62" ht="18" customHeight="1" x14ac:dyDescent="0.25">
      <c r="A30" s="85"/>
      <c r="B30" s="40" t="s">
        <v>41</v>
      </c>
      <c r="C30" s="11">
        <f t="shared" si="12"/>
        <v>286.5</v>
      </c>
      <c r="D30" s="11">
        <f t="shared" si="12"/>
        <v>251.7</v>
      </c>
      <c r="E30" s="11">
        <f t="shared" si="12"/>
        <v>145.30000000000001</v>
      </c>
      <c r="F30" s="11">
        <f t="shared" si="12"/>
        <v>145.4</v>
      </c>
      <c r="G30" s="11">
        <f t="shared" si="12"/>
        <v>178.5</v>
      </c>
      <c r="H30" s="11">
        <f t="shared" si="12"/>
        <v>177.2</v>
      </c>
      <c r="I30" s="11">
        <f t="shared" si="12"/>
        <v>202.8</v>
      </c>
      <c r="J30" s="11">
        <f t="shared" si="12"/>
        <v>324.2</v>
      </c>
      <c r="K30" s="11">
        <f t="shared" si="12"/>
        <v>308.10000000000002</v>
      </c>
      <c r="L30" s="11">
        <f t="shared" si="12"/>
        <v>237</v>
      </c>
      <c r="M30" s="11">
        <f t="shared" si="12"/>
        <v>130.1</v>
      </c>
      <c r="N30" s="11">
        <f t="shared" si="12"/>
        <v>199.7</v>
      </c>
      <c r="O30" s="9">
        <f t="shared" si="12"/>
        <v>2586.4999999999995</v>
      </c>
      <c r="P30" s="11">
        <f t="shared" si="12"/>
        <v>286.48511267999999</v>
      </c>
      <c r="Q30" s="11">
        <f t="shared" si="12"/>
        <v>251.71380744000001</v>
      </c>
      <c r="R30" s="11">
        <f t="shared" si="12"/>
        <v>145.34299941999998</v>
      </c>
      <c r="S30" s="11">
        <f t="shared" si="12"/>
        <v>145.39010922</v>
      </c>
      <c r="T30" s="11">
        <f t="shared" si="12"/>
        <v>178.51104092</v>
      </c>
      <c r="U30" s="11">
        <f t="shared" si="12"/>
        <v>177.20708303000001</v>
      </c>
      <c r="V30" s="11">
        <f t="shared" si="12"/>
        <v>202.82776247000001</v>
      </c>
      <c r="W30" s="11">
        <f t="shared" si="12"/>
        <v>324.18514672000003</v>
      </c>
      <c r="X30" s="11">
        <f t="shared" si="12"/>
        <v>308.10334445999996</v>
      </c>
      <c r="Y30" s="11">
        <f t="shared" si="12"/>
        <v>236.91819208999999</v>
      </c>
      <c r="Z30" s="11">
        <f t="shared" si="12"/>
        <v>291.76956528087175</v>
      </c>
      <c r="AA30" s="11">
        <f t="shared" si="12"/>
        <v>339.59652557767134</v>
      </c>
      <c r="AB30" s="9">
        <f t="shared" si="12"/>
        <v>2888.0506893085426</v>
      </c>
      <c r="AC30" s="18">
        <f t="shared" si="11"/>
        <v>89.558677400473869</v>
      </c>
      <c r="AD30" s="87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</row>
    <row r="31" spans="1:62" ht="18" customHeight="1" x14ac:dyDescent="0.25">
      <c r="A31" s="85"/>
      <c r="B31" s="41" t="s">
        <v>42</v>
      </c>
      <c r="C31" s="42">
        <f>+[2]DGA!P31</f>
        <v>286.5</v>
      </c>
      <c r="D31" s="42">
        <f>+[2]DGA!Q31</f>
        <v>251.7</v>
      </c>
      <c r="E31" s="42">
        <f>+[2]DGA!R31</f>
        <v>145.30000000000001</v>
      </c>
      <c r="F31" s="42">
        <f>+[2]DGA!S31</f>
        <v>145.4</v>
      </c>
      <c r="G31" s="42">
        <f>+[2]DGA!T31</f>
        <v>178.5</v>
      </c>
      <c r="H31" s="42">
        <f>+[2]DGA!U31</f>
        <v>177.2</v>
      </c>
      <c r="I31" s="42">
        <f>+[2]DGA!V31</f>
        <v>202.8</v>
      </c>
      <c r="J31" s="42">
        <f>+[2]DGA!W31</f>
        <v>324.2</v>
      </c>
      <c r="K31" s="42">
        <f>+[2]DGA!X31</f>
        <v>308.10000000000002</v>
      </c>
      <c r="L31" s="42">
        <f>+[2]DGA!Y31</f>
        <v>237</v>
      </c>
      <c r="M31" s="42">
        <f>+[2]DGA!Z31</f>
        <v>130.1</v>
      </c>
      <c r="N31" s="42">
        <f>+[2]DGA!AA31</f>
        <v>199.7</v>
      </c>
      <c r="O31" s="15">
        <f>SUM(C31:N31)</f>
        <v>2586.4999999999995</v>
      </c>
      <c r="P31" s="42">
        <v>286.48511267999999</v>
      </c>
      <c r="Q31" s="42">
        <v>251.71380744000001</v>
      </c>
      <c r="R31" s="42">
        <v>145.34299941999998</v>
      </c>
      <c r="S31" s="42">
        <v>145.39010922</v>
      </c>
      <c r="T31" s="42">
        <v>178.51104092</v>
      </c>
      <c r="U31" s="42">
        <v>177.20708303000001</v>
      </c>
      <c r="V31" s="42">
        <v>202.82776247000001</v>
      </c>
      <c r="W31" s="42">
        <v>324.18514672000003</v>
      </c>
      <c r="X31" s="42">
        <v>308.10334445999996</v>
      </c>
      <c r="Y31" s="42">
        <v>236.91819208999999</v>
      </c>
      <c r="Z31" s="42">
        <v>291.76956528087175</v>
      </c>
      <c r="AA31" s="42">
        <v>339.59652557767134</v>
      </c>
      <c r="AB31" s="15">
        <f>SUM(P31:AA31)</f>
        <v>2888.0506893085426</v>
      </c>
      <c r="AC31" s="15">
        <f t="shared" si="11"/>
        <v>89.558677400473869</v>
      </c>
      <c r="AD31" s="91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</row>
    <row r="32" spans="1:62" ht="18" customHeight="1" x14ac:dyDescent="0.25">
      <c r="A32" s="85"/>
      <c r="B32" s="89" t="s">
        <v>43</v>
      </c>
      <c r="C32" s="11">
        <f>+[2]DGA!P32</f>
        <v>23.4</v>
      </c>
      <c r="D32" s="11">
        <f>+[2]DGA!Q32</f>
        <v>0</v>
      </c>
      <c r="E32" s="11">
        <f>+[2]DGA!R32</f>
        <v>0</v>
      </c>
      <c r="F32" s="11">
        <f>+[2]DGA!S32</f>
        <v>34.6</v>
      </c>
      <c r="G32" s="11">
        <f>+[2]DGA!T32</f>
        <v>0</v>
      </c>
      <c r="H32" s="11">
        <f>+[2]DGA!U32</f>
        <v>0</v>
      </c>
      <c r="I32" s="11">
        <f>+[2]DGA!V32</f>
        <v>44.5</v>
      </c>
      <c r="J32" s="11">
        <f>+[2]DGA!W32</f>
        <v>0</v>
      </c>
      <c r="K32" s="11">
        <f>+[2]DGA!X32</f>
        <v>0</v>
      </c>
      <c r="L32" s="11">
        <f>+[2]DGA!Y32</f>
        <v>46.9</v>
      </c>
      <c r="M32" s="11">
        <f>+[2]DGA!Z32</f>
        <v>0</v>
      </c>
      <c r="N32" s="11">
        <f>+[2]DGA!AA32</f>
        <v>0</v>
      </c>
      <c r="O32" s="11">
        <f>+[2]DGA!AB32</f>
        <v>149.4</v>
      </c>
      <c r="P32" s="11">
        <v>23.343653850000003</v>
      </c>
      <c r="Q32" s="11">
        <v>0</v>
      </c>
      <c r="R32" s="11">
        <v>0</v>
      </c>
      <c r="S32" s="11">
        <v>34.617547070000001</v>
      </c>
      <c r="T32" s="11">
        <v>0</v>
      </c>
      <c r="U32" s="11">
        <v>0</v>
      </c>
      <c r="V32" s="11">
        <v>44.513912500000004</v>
      </c>
      <c r="W32" s="11">
        <v>0</v>
      </c>
      <c r="X32" s="11">
        <v>0</v>
      </c>
      <c r="Y32" s="11">
        <v>46.940346479999995</v>
      </c>
      <c r="Z32" s="11">
        <v>0</v>
      </c>
      <c r="AA32" s="11">
        <v>0</v>
      </c>
      <c r="AB32" s="18">
        <f>SUM(P32:AA32)</f>
        <v>149.4154599</v>
      </c>
      <c r="AC32" s="18">
        <f t="shared" si="11"/>
        <v>99.989653078730711</v>
      </c>
      <c r="AD32" s="91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</row>
    <row r="33" spans="1:62" ht="18" customHeight="1" thickBot="1" x14ac:dyDescent="0.3">
      <c r="A33" s="85"/>
      <c r="B33" s="44" t="s">
        <v>44</v>
      </c>
      <c r="C33" s="45">
        <f t="shared" ref="C33:AB33" si="13">+C8+C28+C29+C32</f>
        <v>12486.299999999997</v>
      </c>
      <c r="D33" s="45">
        <f t="shared" si="13"/>
        <v>12966.2</v>
      </c>
      <c r="E33" s="45">
        <f t="shared" si="13"/>
        <v>14423.300000000001</v>
      </c>
      <c r="F33" s="45">
        <f t="shared" si="13"/>
        <v>13703.3</v>
      </c>
      <c r="G33" s="45">
        <f t="shared" si="13"/>
        <v>15642.9</v>
      </c>
      <c r="H33" s="45">
        <f t="shared" si="13"/>
        <v>15671.5</v>
      </c>
      <c r="I33" s="45">
        <f t="shared" si="13"/>
        <v>15633.5</v>
      </c>
      <c r="J33" s="45">
        <f t="shared" si="13"/>
        <v>15903.5</v>
      </c>
      <c r="K33" s="45">
        <f t="shared" si="13"/>
        <v>16203.4</v>
      </c>
      <c r="L33" s="45">
        <f t="shared" si="13"/>
        <v>19481.400000000001</v>
      </c>
      <c r="M33" s="45">
        <f t="shared" si="13"/>
        <v>21164.399999999998</v>
      </c>
      <c r="N33" s="45">
        <f t="shared" si="13"/>
        <v>18710.600000000002</v>
      </c>
      <c r="O33" s="45">
        <f t="shared" si="13"/>
        <v>191990.3</v>
      </c>
      <c r="P33" s="45">
        <f t="shared" si="13"/>
        <v>12485.931278969998</v>
      </c>
      <c r="Q33" s="45">
        <f t="shared" si="13"/>
        <v>12966.245608690004</v>
      </c>
      <c r="R33" s="45">
        <f t="shared" si="13"/>
        <v>14423.34102281</v>
      </c>
      <c r="S33" s="45">
        <f t="shared" si="13"/>
        <v>13703.528463039998</v>
      </c>
      <c r="T33" s="45">
        <f t="shared" si="13"/>
        <v>15642.960703030001</v>
      </c>
      <c r="U33" s="45">
        <f t="shared" si="13"/>
        <v>15671.51808252</v>
      </c>
      <c r="V33" s="45">
        <f t="shared" si="13"/>
        <v>15633.764832960002</v>
      </c>
      <c r="W33" s="45">
        <f t="shared" si="13"/>
        <v>15903.453057219998</v>
      </c>
      <c r="X33" s="45">
        <f t="shared" si="13"/>
        <v>16203.443266389999</v>
      </c>
      <c r="Y33" s="45">
        <f t="shared" si="13"/>
        <v>19483.373396289997</v>
      </c>
      <c r="Z33" s="45">
        <f t="shared" si="13"/>
        <v>17767.962970456509</v>
      </c>
      <c r="AA33" s="45">
        <f t="shared" si="13"/>
        <v>18159.132512695101</v>
      </c>
      <c r="AB33" s="45">
        <f t="shared" si="13"/>
        <v>188044.65519507162</v>
      </c>
      <c r="AC33" s="46">
        <f>+O33/AB33*100</f>
        <v>102.09824884458176</v>
      </c>
      <c r="AD33" s="92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</row>
    <row r="34" spans="1:62" ht="18" customHeight="1" thickTop="1" x14ac:dyDescent="0.25">
      <c r="A34" s="93"/>
      <c r="B34" s="94" t="s">
        <v>47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</row>
    <row r="35" spans="1:62" ht="14.25" x14ac:dyDescent="0.25">
      <c r="A35" s="85"/>
      <c r="B35" s="97" t="s">
        <v>48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6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</row>
    <row r="36" spans="1:62" ht="18" customHeight="1" x14ac:dyDescent="0.25">
      <c r="A36" s="85"/>
      <c r="B36" s="98" t="s">
        <v>57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100"/>
      <c r="AC36" s="91"/>
      <c r="AD36" s="96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</row>
    <row r="37" spans="1:62" ht="12" customHeight="1" x14ac:dyDescent="0.25">
      <c r="A37" s="85"/>
      <c r="B37" s="98" t="s">
        <v>58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6"/>
      <c r="AC37" s="96"/>
      <c r="AD37" s="96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</row>
    <row r="38" spans="1:62" ht="15.75" customHeight="1" x14ac:dyDescent="0.25">
      <c r="A38" s="85"/>
      <c r="B38" s="101" t="s">
        <v>51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91"/>
      <c r="AC38" s="96"/>
      <c r="AD38" s="96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</row>
    <row r="39" spans="1:62" ht="14.25" x14ac:dyDescent="0.25">
      <c r="A39" s="85"/>
      <c r="B39" s="103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96"/>
      <c r="AC39" s="96"/>
      <c r="AD39" s="96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</row>
    <row r="40" spans="1:62" ht="14.25" x14ac:dyDescent="0.25">
      <c r="A40" s="85"/>
      <c r="B40" s="96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</row>
    <row r="41" spans="1:62" ht="14.25" x14ac:dyDescent="0.25">
      <c r="A41" s="8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</row>
    <row r="42" spans="1:62" ht="14.25" x14ac:dyDescent="0.25">
      <c r="A42" s="85"/>
      <c r="B42" s="8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</row>
    <row r="43" spans="1:62" ht="14.25" x14ac:dyDescent="0.25">
      <c r="A43" s="85"/>
      <c r="B43" s="8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</row>
    <row r="44" spans="1:62" ht="14.25" x14ac:dyDescent="0.25">
      <c r="A44" s="8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</row>
    <row r="45" spans="1:62" ht="14.25" x14ac:dyDescent="0.25">
      <c r="A45" s="8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</row>
    <row r="46" spans="1:62" ht="14.25" x14ac:dyDescent="0.25">
      <c r="A46" s="8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</row>
    <row r="47" spans="1:62" ht="14.25" x14ac:dyDescent="0.25">
      <c r="A47" s="8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</row>
    <row r="48" spans="1:62" ht="14.25" x14ac:dyDescent="0.25">
      <c r="A48" s="8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</row>
    <row r="49" spans="1:62" ht="14.25" x14ac:dyDescent="0.25">
      <c r="A49" s="8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</row>
    <row r="50" spans="1:62" ht="14.25" x14ac:dyDescent="0.25">
      <c r="A50" s="8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</row>
    <row r="51" spans="1:62" ht="14.25" x14ac:dyDescent="0.25">
      <c r="A51" s="8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</row>
    <row r="52" spans="1:62" ht="14.25" x14ac:dyDescent="0.25">
      <c r="A52" s="8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</row>
    <row r="53" spans="1:62" ht="14.25" x14ac:dyDescent="0.25">
      <c r="A53" s="8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</row>
    <row r="54" spans="1:62" ht="14.25" x14ac:dyDescent="0.25">
      <c r="A54" s="8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</row>
    <row r="55" spans="1:62" ht="14.25" x14ac:dyDescent="0.25">
      <c r="A55" s="8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</row>
    <row r="56" spans="1:62" ht="14.25" x14ac:dyDescent="0.25">
      <c r="A56" s="8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</row>
    <row r="57" spans="1:62" ht="14.25" x14ac:dyDescent="0.25">
      <c r="A57" s="8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</row>
    <row r="58" spans="1:62" ht="14.25" x14ac:dyDescent="0.25">
      <c r="A58" s="8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</row>
    <row r="59" spans="1:62" ht="14.25" x14ac:dyDescent="0.25">
      <c r="A59" s="85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</row>
    <row r="60" spans="1:62" ht="14.25" x14ac:dyDescent="0.25">
      <c r="A60" s="85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</row>
    <row r="61" spans="1:62" ht="14.25" x14ac:dyDescent="0.25">
      <c r="A61" s="8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</row>
    <row r="62" spans="1:62" ht="14.25" x14ac:dyDescent="0.25">
      <c r="A62" s="8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</row>
    <row r="63" spans="1:62" ht="14.25" x14ac:dyDescent="0.25">
      <c r="A63" s="85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</row>
    <row r="64" spans="1:62" ht="14.25" x14ac:dyDescent="0.25">
      <c r="A64" s="85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</row>
    <row r="65" spans="1:62" ht="14.25" x14ac:dyDescent="0.25">
      <c r="A65" s="85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</row>
    <row r="66" spans="1:62" ht="14.25" x14ac:dyDescent="0.25">
      <c r="A66" s="8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</row>
    <row r="67" spans="1:62" ht="14.25" x14ac:dyDescent="0.25">
      <c r="A67" s="8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</row>
    <row r="68" spans="1:62" ht="14.25" x14ac:dyDescent="0.25">
      <c r="A68" s="8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</row>
    <row r="69" spans="1:62" ht="14.25" x14ac:dyDescent="0.25">
      <c r="A69" s="8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</row>
    <row r="70" spans="1:62" ht="14.25" x14ac:dyDescent="0.25">
      <c r="A70" s="8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</row>
    <row r="71" spans="1:62" ht="14.25" x14ac:dyDescent="0.25">
      <c r="A71" s="8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</row>
    <row r="72" spans="1:62" ht="14.25" x14ac:dyDescent="0.25">
      <c r="A72" s="8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</row>
    <row r="73" spans="1:62" ht="14.25" x14ac:dyDescent="0.25">
      <c r="A73" s="85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</row>
    <row r="74" spans="1:62" ht="14.25" x14ac:dyDescent="0.25">
      <c r="A74" s="85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</row>
    <row r="75" spans="1:62" ht="14.25" x14ac:dyDescent="0.25">
      <c r="A75" s="85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</row>
    <row r="76" spans="1:62" ht="14.25" x14ac:dyDescent="0.25">
      <c r="A76" s="85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</row>
    <row r="77" spans="1:62" ht="14.25" x14ac:dyDescent="0.25">
      <c r="A77" s="85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</row>
    <row r="78" spans="1:62" ht="14.25" x14ac:dyDescent="0.25">
      <c r="A78" s="85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</row>
    <row r="79" spans="1:62" ht="14.25" x14ac:dyDescent="0.25">
      <c r="A79" s="8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</row>
    <row r="80" spans="1:62" ht="14.25" x14ac:dyDescent="0.25">
      <c r="A80" s="8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</row>
    <row r="81" spans="1:62" ht="14.25" x14ac:dyDescent="0.25">
      <c r="A81" s="85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</row>
    <row r="82" spans="1:62" ht="14.25" x14ac:dyDescent="0.25">
      <c r="A82" s="8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</row>
    <row r="83" spans="1:62" ht="14.25" x14ac:dyDescent="0.25">
      <c r="A83" s="85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</row>
    <row r="84" spans="1:62" ht="14.25" x14ac:dyDescent="0.25">
      <c r="A84" s="85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</row>
    <row r="85" spans="1:62" ht="14.25" x14ac:dyDescent="0.25">
      <c r="A85" s="85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</row>
    <row r="86" spans="1:62" ht="14.25" x14ac:dyDescent="0.25">
      <c r="A86" s="85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</row>
    <row r="87" spans="1:62" ht="14.25" x14ac:dyDescent="0.25">
      <c r="A87" s="85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</row>
    <row r="88" spans="1:62" ht="14.25" x14ac:dyDescent="0.25">
      <c r="A88" s="85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</row>
    <row r="89" spans="1:62" ht="14.25" x14ac:dyDescent="0.25">
      <c r="A89" s="85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</row>
    <row r="90" spans="1:62" ht="14.25" x14ac:dyDescent="0.25">
      <c r="A90" s="85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</row>
    <row r="91" spans="1:62" ht="14.25" x14ac:dyDescent="0.25">
      <c r="A91" s="85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</row>
    <row r="92" spans="1:62" ht="14.25" x14ac:dyDescent="0.25">
      <c r="A92" s="85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</row>
    <row r="93" spans="1:62" ht="14.25" x14ac:dyDescent="0.25">
      <c r="A93" s="85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</row>
    <row r="94" spans="1:62" ht="14.25" x14ac:dyDescent="0.25">
      <c r="A94" s="85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</row>
    <row r="95" spans="1:62" ht="14.25" x14ac:dyDescent="0.25">
      <c r="A95" s="85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</row>
    <row r="96" spans="1:62" ht="14.25" x14ac:dyDescent="0.25">
      <c r="A96" s="85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</row>
    <row r="97" spans="1:62" ht="14.25" x14ac:dyDescent="0.25">
      <c r="A97" s="85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</row>
    <row r="98" spans="1:62" ht="14.25" x14ac:dyDescent="0.25">
      <c r="A98" s="85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</row>
    <row r="99" spans="1:62" ht="14.25" x14ac:dyDescent="0.25">
      <c r="A99" s="85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</row>
    <row r="100" spans="1:62" ht="14.25" x14ac:dyDescent="0.25">
      <c r="A100" s="85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</row>
    <row r="101" spans="1:62" ht="14.25" x14ac:dyDescent="0.25">
      <c r="A101" s="85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</row>
    <row r="102" spans="1:62" ht="14.25" x14ac:dyDescent="0.25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</row>
    <row r="103" spans="1:62" ht="14.25" x14ac:dyDescent="0.25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</row>
    <row r="104" spans="1:62" ht="14.25" x14ac:dyDescent="0.25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</row>
    <row r="105" spans="1:62" ht="14.25" x14ac:dyDescent="0.25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</row>
    <row r="106" spans="1:62" ht="14.25" x14ac:dyDescent="0.25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</row>
    <row r="107" spans="1:62" ht="14.25" x14ac:dyDescent="0.25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</row>
    <row r="108" spans="1:62" ht="14.25" x14ac:dyDescent="0.25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</row>
    <row r="109" spans="1:62" ht="14.25" x14ac:dyDescent="0.25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</row>
    <row r="110" spans="1:62" ht="14.25" x14ac:dyDescent="0.25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</row>
    <row r="111" spans="1:62" ht="14.25" x14ac:dyDescent="0.25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</row>
    <row r="112" spans="1:62" ht="14.25" x14ac:dyDescent="0.25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</row>
    <row r="113" spans="2:62" ht="14.25" x14ac:dyDescent="0.25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</row>
    <row r="114" spans="2:62" ht="14.25" x14ac:dyDescent="0.25"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</row>
    <row r="115" spans="2:62" ht="14.25" x14ac:dyDescent="0.25"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</row>
    <row r="116" spans="2:62" ht="14.25" x14ac:dyDescent="0.25"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</row>
    <row r="117" spans="2:62" ht="14.25" x14ac:dyDescent="0.25"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</row>
    <row r="118" spans="2:62" ht="14.25" x14ac:dyDescent="0.25"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</row>
    <row r="119" spans="2:62" ht="14.25" x14ac:dyDescent="0.25"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</row>
    <row r="120" spans="2:62" ht="14.25" x14ac:dyDescent="0.25"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</row>
    <row r="121" spans="2:62" ht="14.25" x14ac:dyDescent="0.25"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</row>
    <row r="122" spans="2:62" ht="14.25" x14ac:dyDescent="0.25"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</row>
    <row r="123" spans="2:62" ht="14.25" x14ac:dyDescent="0.25"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</row>
    <row r="124" spans="2:62" ht="14.25" x14ac:dyDescent="0.25"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</row>
    <row r="125" spans="2:62" ht="14.25" x14ac:dyDescent="0.25"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</row>
    <row r="126" spans="2:62" ht="14.25" x14ac:dyDescent="0.25"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</row>
    <row r="127" spans="2:62" ht="14.25" x14ac:dyDescent="0.25"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</row>
    <row r="128" spans="2:62" ht="14.25" x14ac:dyDescent="0.25"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</row>
    <row r="129" spans="2:62" ht="14.25" x14ac:dyDescent="0.25"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</row>
    <row r="130" spans="2:62" ht="14.25" x14ac:dyDescent="0.25"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</row>
    <row r="131" spans="2:62" ht="14.25" x14ac:dyDescent="0.25"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</row>
    <row r="132" spans="2:62" ht="14.25" x14ac:dyDescent="0.25"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</row>
    <row r="133" spans="2:62" ht="14.25" x14ac:dyDescent="0.25"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</row>
    <row r="134" spans="2:62" ht="14.25" x14ac:dyDescent="0.25"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</row>
    <row r="135" spans="2:62" ht="14.25" x14ac:dyDescent="0.25"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</row>
    <row r="136" spans="2:62" ht="14.25" x14ac:dyDescent="0.25"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</row>
    <row r="137" spans="2:62" ht="14.25" x14ac:dyDescent="0.25"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</row>
    <row r="138" spans="2:62" ht="14.25" x14ac:dyDescent="0.25"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</row>
    <row r="139" spans="2:62" ht="14.25" x14ac:dyDescent="0.25"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</row>
    <row r="140" spans="2:62" ht="14.25" x14ac:dyDescent="0.25"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</row>
    <row r="141" spans="2:62" ht="14.25" x14ac:dyDescent="0.25"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</row>
    <row r="142" spans="2:62" ht="14.25" x14ac:dyDescent="0.25"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</row>
    <row r="143" spans="2:62" ht="14.25" x14ac:dyDescent="0.25"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</row>
    <row r="144" spans="2:62" ht="14.25" x14ac:dyDescent="0.25"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</row>
    <row r="145" spans="2:62" ht="14.25" x14ac:dyDescent="0.25"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</row>
    <row r="146" spans="2:62" ht="14.25" x14ac:dyDescent="0.25"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</row>
    <row r="147" spans="2:62" ht="14.25" x14ac:dyDescent="0.25"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</row>
    <row r="148" spans="2:62" ht="14.25" x14ac:dyDescent="0.25"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</row>
    <row r="149" spans="2:62" ht="14.25" x14ac:dyDescent="0.25"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</row>
    <row r="150" spans="2:62" ht="14.25" x14ac:dyDescent="0.25"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</row>
    <row r="151" spans="2:62" ht="14.25" x14ac:dyDescent="0.25"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</row>
    <row r="152" spans="2:62" ht="14.25" x14ac:dyDescent="0.25"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</row>
    <row r="153" spans="2:62" ht="14.25" x14ac:dyDescent="0.25"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</row>
    <row r="154" spans="2:62" ht="14.25" x14ac:dyDescent="0.25"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</row>
    <row r="155" spans="2:62" ht="14.25" x14ac:dyDescent="0.25"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</row>
    <row r="156" spans="2:62" ht="14.25" x14ac:dyDescent="0.25"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</row>
    <row r="157" spans="2:62" ht="14.25" x14ac:dyDescent="0.25"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</row>
    <row r="158" spans="2:62" ht="14.25" x14ac:dyDescent="0.25"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</row>
    <row r="159" spans="2:62" ht="14.25" x14ac:dyDescent="0.25"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</row>
    <row r="160" spans="2:62" ht="14.25" x14ac:dyDescent="0.25"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</row>
    <row r="161" spans="2:62" ht="14.25" x14ac:dyDescent="0.25"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</row>
    <row r="162" spans="2:62" ht="14.25" x14ac:dyDescent="0.25"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</row>
    <row r="163" spans="2:62" ht="14.25" x14ac:dyDescent="0.25"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</row>
    <row r="164" spans="2:62" ht="14.25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5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</row>
    <row r="165" spans="2:62" ht="14.25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5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</row>
    <row r="166" spans="2:62" ht="14.25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5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</row>
    <row r="167" spans="2:62" x14ac:dyDescent="0.2"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106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</row>
    <row r="168" spans="2:62" x14ac:dyDescent="0.2"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106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</row>
    <row r="169" spans="2:62" x14ac:dyDescent="0.2"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106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</row>
    <row r="170" spans="2:62" x14ac:dyDescent="0.2"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106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</row>
    <row r="171" spans="2:62" x14ac:dyDescent="0.2"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106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</row>
    <row r="172" spans="2:62" x14ac:dyDescent="0.2"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106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</row>
    <row r="173" spans="2:62" x14ac:dyDescent="0.2"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106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</row>
    <row r="174" spans="2:62" x14ac:dyDescent="0.2"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106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</row>
    <row r="175" spans="2:62" x14ac:dyDescent="0.2"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106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</row>
    <row r="176" spans="2:62" x14ac:dyDescent="0.2"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106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</row>
    <row r="177" spans="2:62" x14ac:dyDescent="0.2"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106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</row>
    <row r="178" spans="2:62" x14ac:dyDescent="0.2"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106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</row>
    <row r="179" spans="2:62" x14ac:dyDescent="0.2"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106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</row>
    <row r="180" spans="2:62" x14ac:dyDescent="0.2"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106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</row>
    <row r="181" spans="2:62" x14ac:dyDescent="0.2"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106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</row>
    <row r="182" spans="2:62" x14ac:dyDescent="0.2"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106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</row>
    <row r="183" spans="2:62" x14ac:dyDescent="0.2"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106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</row>
    <row r="184" spans="2:62" x14ac:dyDescent="0.2"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106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</row>
    <row r="185" spans="2:62" x14ac:dyDescent="0.2"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106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</row>
    <row r="186" spans="2:62" x14ac:dyDescent="0.2"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106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</row>
    <row r="187" spans="2:62" x14ac:dyDescent="0.2"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106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</row>
    <row r="188" spans="2:62" x14ac:dyDescent="0.2"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106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</row>
    <row r="189" spans="2:62" x14ac:dyDescent="0.2"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106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</row>
    <row r="190" spans="2:62" x14ac:dyDescent="0.2"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106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</row>
    <row r="191" spans="2:62" x14ac:dyDescent="0.2"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106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</row>
    <row r="192" spans="2:62" x14ac:dyDescent="0.2"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106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</row>
    <row r="193" spans="2:62" x14ac:dyDescent="0.2"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106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</row>
    <row r="194" spans="2:62" x14ac:dyDescent="0.2"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106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</row>
    <row r="195" spans="2:62" x14ac:dyDescent="0.2"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106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</row>
    <row r="196" spans="2:62" x14ac:dyDescent="0.2"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106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</row>
    <row r="197" spans="2:62" x14ac:dyDescent="0.2"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106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</row>
    <row r="198" spans="2:62" x14ac:dyDescent="0.2"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106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</row>
    <row r="199" spans="2:62" x14ac:dyDescent="0.2"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106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</row>
    <row r="200" spans="2:62" x14ac:dyDescent="0.2"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106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</row>
    <row r="201" spans="2:62" x14ac:dyDescent="0.2"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106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</row>
    <row r="202" spans="2:62" x14ac:dyDescent="0.2"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106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</row>
    <row r="203" spans="2:62" x14ac:dyDescent="0.2"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106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</row>
    <row r="204" spans="2:62" x14ac:dyDescent="0.2"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106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</row>
    <row r="205" spans="2:62" x14ac:dyDescent="0.2"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106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</row>
    <row r="206" spans="2:62" x14ac:dyDescent="0.2"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106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</row>
    <row r="207" spans="2:62" x14ac:dyDescent="0.2"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106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</row>
    <row r="208" spans="2:62" x14ac:dyDescent="0.2"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106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</row>
    <row r="209" spans="2:62" x14ac:dyDescent="0.2"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106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</row>
    <row r="210" spans="2:62" x14ac:dyDescent="0.2"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106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</row>
    <row r="211" spans="2:62" x14ac:dyDescent="0.2"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106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</row>
    <row r="212" spans="2:62" x14ac:dyDescent="0.2"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106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</row>
    <row r="213" spans="2:62" x14ac:dyDescent="0.2"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106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</row>
    <row r="214" spans="2:62" x14ac:dyDescent="0.2"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106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</row>
    <row r="215" spans="2:62" x14ac:dyDescent="0.2"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106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</row>
  </sheetData>
  <mergeCells count="10">
    <mergeCell ref="B1:AD1"/>
    <mergeCell ref="B3:AC3"/>
    <mergeCell ref="B4:AC4"/>
    <mergeCell ref="B5:AC5"/>
    <mergeCell ref="B6:B7"/>
    <mergeCell ref="C6:N6"/>
    <mergeCell ref="O6:O7"/>
    <mergeCell ref="P6:AA6"/>
    <mergeCell ref="AB6:AB7"/>
    <mergeCell ref="AC6:AC7"/>
  </mergeCells>
  <printOptions horizontalCentered="1"/>
  <pageMargins left="0" right="0" top="0.19685039370078741" bottom="0.19685039370078741" header="0" footer="0.19685039370078741"/>
  <pageSetup scale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DGA</vt:lpstr>
      <vt:lpstr>DGA (EST)</vt:lpstr>
      <vt:lpstr>DGA!Área_de_impresión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2022-03-17T16:13:54Z</dcterms:created>
  <dcterms:modified xsi:type="dcterms:W3CDTF">2022-03-17T16:25:06Z</dcterms:modified>
</cp:coreProperties>
</file>